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04" yWindow="-12" windowWidth="11436" windowHeight="9924"/>
  </bookViews>
  <sheets>
    <sheet name="таблица 2 " sheetId="2" r:id="rId1"/>
  </sheets>
  <externalReferences>
    <externalReference r:id="rId2"/>
    <externalReference r:id="rId3"/>
    <externalReference r:id="rId4"/>
  </externalReferences>
  <definedNames>
    <definedName name="_xlnm._FilterDatabase" localSheetId="0" hidden="1">'таблица 2 '!$A$9:$DA$116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 '!$C:$C,'таблица 2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T45" i="2" l="1"/>
  <c r="U12" i="2"/>
  <c r="J14" i="2" l="1"/>
  <c r="U91" i="2" l="1"/>
  <c r="U105" i="2"/>
  <c r="U27" i="2"/>
  <c r="U84" i="2"/>
  <c r="U82" i="2"/>
  <c r="U80" i="2"/>
  <c r="U20" i="2"/>
  <c r="U13" i="2"/>
  <c r="AE10" i="2"/>
  <c r="O45" i="2" l="1"/>
  <c r="Q45" i="2"/>
  <c r="S113" i="2" l="1"/>
  <c r="E113" i="2"/>
  <c r="Z108" i="2" l="1"/>
  <c r="Y108" i="2"/>
  <c r="U25" i="2" l="1"/>
  <c r="AE113" i="2" l="1"/>
  <c r="AD113" i="2"/>
  <c r="AC113" i="2"/>
  <c r="AB113" i="2"/>
  <c r="AA113" i="2"/>
  <c r="Z113" i="2"/>
  <c r="Y113" i="2"/>
  <c r="X113" i="2"/>
  <c r="W113" i="2"/>
  <c r="V113" i="2"/>
  <c r="U113" i="2"/>
  <c r="T113" i="2"/>
  <c r="P113" i="2"/>
  <c r="M113" i="2"/>
  <c r="L113" i="2"/>
  <c r="K113" i="2"/>
  <c r="J113" i="2"/>
  <c r="I113" i="2"/>
  <c r="H113" i="2"/>
  <c r="G113" i="2"/>
  <c r="F113" i="2"/>
  <c r="R113" i="2"/>
  <c r="Q113" i="2"/>
  <c r="O113" i="2"/>
  <c r="N113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</calcChain>
</file>

<file path=xl/sharedStrings.xml><?xml version="1.0" encoding="utf-8"?>
<sst xmlns="http://schemas.openxmlformats.org/spreadsheetml/2006/main" count="269" uniqueCount="266">
  <si>
    <t xml:space="preserve"> </t>
  </si>
  <si>
    <t>Всего</t>
  </si>
  <si>
    <t>КГБУЗ "Ульчская районная больница " МЗХК</t>
  </si>
  <si>
    <t xml:space="preserve">КГБУЗ "Солнечная районная больница" МЗХК </t>
  </si>
  <si>
    <t>Ванинская больница ФГУ "ДВОМЦ ФМБА"</t>
  </si>
  <si>
    <t xml:space="preserve">КГАУЗ "Амурская стоматологическая поликлиника" МЗХК </t>
  </si>
  <si>
    <t xml:space="preserve">КГБУЗ " Районная больница района имени Лазо" МЗХК </t>
  </si>
  <si>
    <t>КГБУЗ "Хабаровская районная больница"МЗХК</t>
  </si>
  <si>
    <t>КГБУЗ "Князе-Волконская районная больница" МЗХК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</si>
  <si>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</si>
  <si>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</si>
  <si>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</si>
  <si>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>ЧУЗ "Клиническая больница "РЖД-Медицина" г. Комсомольск-на -Амуре</t>
  </si>
  <si>
    <t xml:space="preserve">КГБУЗ "Городская поликлиника № 9" МЗХК 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</si>
  <si>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</si>
  <si>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</si>
  <si>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</si>
  <si>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</si>
  <si>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</si>
  <si>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больница" имени М.И. Шевчук МЗ ХК</t>
  </si>
  <si>
    <t>ФГБОУ ВО Амурская ГМА Минздрава России</t>
  </si>
  <si>
    <t>ООО "ЦЕНТР ЭКО"</t>
  </si>
  <si>
    <t>ООО "Эмбрилайф" ЦИЭР</t>
  </si>
  <si>
    <t xml:space="preserve">ООО "ЦСОИЭС" </t>
  </si>
  <si>
    <t xml:space="preserve">ООО "Гемотест Восток" </t>
  </si>
  <si>
    <t xml:space="preserve">ООО "Ситилаб-Сибирь" </t>
  </si>
  <si>
    <t>ООО "Нейроклиника"</t>
  </si>
  <si>
    <t>ООО "М-ЛАЙН"</t>
  </si>
  <si>
    <t>ООО "Виталаб"</t>
  </si>
  <si>
    <t>ООО "НПФ "Хеликс"</t>
  </si>
  <si>
    <t>ООО "Эверест"</t>
  </si>
  <si>
    <t>ООО "МДЦ Нефролайн"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</si>
  <si>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</si>
  <si>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</si>
  <si>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</si>
  <si>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</si>
  <si>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</si>
  <si>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</si>
  <si>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</si>
  <si>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</si>
  <si>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</si>
  <si>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</si>
  <si>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</si>
  <si>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</si>
  <si>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"Профи"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</si>
  <si>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</si>
  <si>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</si>
  <si>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</si>
  <si>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</si>
  <si>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</si>
  <si>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</si>
  <si>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</si>
  <si>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</si>
  <si>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</si>
  <si>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</si>
  <si>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</si>
  <si>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</si>
  <si>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</si>
  <si>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</si>
  <si>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</si>
  <si>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</si>
  <si>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</si>
  <si>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</si>
  <si>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</si>
  <si>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</si>
  <si>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</si>
  <si>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</si>
  <si>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</si>
  <si>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 xml:space="preserve">ООО "Б.Браун Авитум Руссланд Клиникс" 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</si>
  <si>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</si>
  <si>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ФГБУ "Федеральный центр сердечно-сосудистой хирургии" Минздрава России (г. Хабаровск)</t>
  </si>
  <si>
    <t>Хабаровский филиал ФГАУ "НМИЦ "МНТК "Микрохирургия глаза" им. акад. С.Н. Федорова" МЗ РФ</t>
  </si>
  <si>
    <t xml:space="preserve">КГБУЗ "Краевой кожно-венерологический диспансер" МЗ ХК </t>
  </si>
  <si>
    <t>КГБУЗ "Центр по профилактике по борьбе со СПИД и инфекционными заболеваниями" МЗ ХК</t>
  </si>
  <si>
    <t>КГАУЗ "Стоматологическая поликлиника "Регион" МЗХК</t>
  </si>
  <si>
    <t>КГБОУ ДПО "ИПКСЗ" МЗХК</t>
  </si>
  <si>
    <t>КГБУЗ "Клинический центр восстановительной медицины и реабилитации" МЗХК</t>
  </si>
  <si>
    <t xml:space="preserve">КГБУЗ "Консультативно-диагностический центр МЗХК "Вивея" </t>
  </si>
  <si>
    <t>КГБУЗ "Детская краевая клиническая больница" имени А.К. Пиотровича МЗХК</t>
  </si>
  <si>
    <t>КГБУЗ «Перинатальный центр» им.проф. Г.С.Постола МЗХК</t>
  </si>
  <si>
    <t>КГБУЗ "Краевая клиническая больница" имени профессора О.В. Владимирцева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</si>
  <si>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</si>
  <si>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</si>
  <si>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</si>
  <si>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</si>
  <si>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</si>
  <si>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</si>
  <si>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</si>
  <si>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</si>
  <si>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</si>
  <si>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</si>
  <si>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</si>
  <si>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</si>
  <si>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</si>
  <si>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</si>
  <si>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</si>
  <si>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</si>
  <si>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</si>
  <si>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</si>
  <si>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</si>
  <si>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</si>
  <si>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</si>
  <si>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</si>
  <si>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</si>
  <si>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</si>
  <si>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</si>
  <si>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</si>
  <si>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</si>
  <si>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</si>
  <si>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</si>
  <si>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</si>
  <si>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</si>
  <si>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Таблица 2</t>
  </si>
  <si>
    <t xml:space="preserve">    2.1.2. Высокотехнологичная медицинская помощь в условиях дневного стационара</t>
  </si>
  <si>
    <t>КГБУЗ "Краевая клиническая больница" им. проф. С.И. Сергеева МЗХК</t>
  </si>
  <si>
    <t>КГБУЗ "Родильный дом" им. Венцовых МЗ ХК</t>
  </si>
  <si>
    <t>КГБУЗ "Городская поликлиника Железнодорожного района" МЗ ХК</t>
  </si>
  <si>
    <t xml:space="preserve"> 2.2.  Медицинская  помощь,оплата которой осуществляется по подушевому нормативу финансирования</t>
  </si>
  <si>
    <t>Количество прикрепившихся лиц  (чел.)</t>
  </si>
  <si>
    <t>2.2.1.Объемы медицинской помощи (случай), в условиях стационара</t>
  </si>
  <si>
    <t>2.2.1. Объемы медицинской помощи (случай), в условиях дневного стационара</t>
  </si>
  <si>
    <t>№ договора</t>
  </si>
  <si>
    <t>ООО "Ланта"</t>
  </si>
  <si>
    <t>ООО "ЮНИМ-СИБИРЬ"</t>
  </si>
  <si>
    <t>ООО "Медикъ"</t>
  </si>
  <si>
    <t>ООО "Эр энд Эм Медицинский центр"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</si>
  <si>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2024 год</t>
  </si>
  <si>
    <t>КГАУЗ "Комсомольская стоматологическая поликлиника" МЗХК</t>
  </si>
  <si>
    <t xml:space="preserve">КГБУЗ "Бикинская центральная районная больница" МЗХК </t>
  </si>
  <si>
    <t xml:space="preserve">КГБУЗ "Вяземская районная больница" МЗХК </t>
  </si>
  <si>
    <t xml:space="preserve">КГБУЗ "Троицкая центральная районная больница" МЗХК </t>
  </si>
  <si>
    <t xml:space="preserve">КГБУЗ "Комсомольская межрайонная больница" МЗХК </t>
  </si>
  <si>
    <t xml:space="preserve">КГБУЗ "Ванинская центральная районная больница" МЗХК </t>
  </si>
  <si>
    <t xml:space="preserve">КГБУЗ "Советско-Гаванская центральная районная больница" МЗХК </t>
  </si>
  <si>
    <t xml:space="preserve">КГБУЗ "Верхнебуреинская центральная районная больница" МЗХК </t>
  </si>
  <si>
    <t xml:space="preserve">КГБУЗ "Николаевская-на-Амуре центральная районная больница" МЗХК </t>
  </si>
  <si>
    <t xml:space="preserve">КГБУЗ "Тугуро-Чумиканская районная больница" МЗХК  </t>
  </si>
  <si>
    <t xml:space="preserve">КГБУЗ "Аяно-Майская центральная районная больница" МЗХК </t>
  </si>
  <si>
    <t xml:space="preserve">КГБУЗ "Охотская центральная районная больница" МЗХК </t>
  </si>
  <si>
    <t xml:space="preserve">КГБУЗ "Краевой клинический центр онкологии"  МЗХК </t>
  </si>
  <si>
    <t>ООО "МУ "ЛУЧ"</t>
  </si>
  <si>
    <t>04/08-24</t>
  </si>
  <si>
    <t>03/08-24</t>
  </si>
  <si>
    <t>06/08-24</t>
  </si>
  <si>
    <t>77/08-24</t>
  </si>
  <si>
    <t>07/08-24</t>
  </si>
  <si>
    <t>01/08-24</t>
  </si>
  <si>
    <t>02/08-24</t>
  </si>
  <si>
    <t>09/08-24</t>
  </si>
  <si>
    <t>05/08-24</t>
  </si>
  <si>
    <t>83/08-24</t>
  </si>
  <si>
    <t>78/08-24</t>
  </si>
  <si>
    <t>10/08-24</t>
  </si>
  <si>
    <t>64/08-24</t>
  </si>
  <si>
    <t>65/08-24</t>
  </si>
  <si>
    <t>86/08-24</t>
  </si>
  <si>
    <t>12/08-24</t>
  </si>
  <si>
    <t>13/08-24</t>
  </si>
  <si>
    <t>33/08-24</t>
  </si>
  <si>
    <t>34/08-24</t>
  </si>
  <si>
    <t>27/08-24</t>
  </si>
  <si>
    <t>14/08-24</t>
  </si>
  <si>
    <t>15/08-24</t>
  </si>
  <si>
    <t>16/08-24</t>
  </si>
  <si>
    <t>17/08-24</t>
  </si>
  <si>
    <t>19/08-24</t>
  </si>
  <si>
    <t>20/08-24</t>
  </si>
  <si>
    <t>21/08-24</t>
  </si>
  <si>
    <t>22/08-24</t>
  </si>
  <si>
    <t>23/08-24</t>
  </si>
  <si>
    <t>24/08-24</t>
  </si>
  <si>
    <t>28/08-24</t>
  </si>
  <si>
    <t>29/08-24</t>
  </si>
  <si>
    <t>32/08-24</t>
  </si>
  <si>
    <t>31/08-24</t>
  </si>
  <si>
    <t>35/08-24</t>
  </si>
  <si>
    <t>36/08-24</t>
  </si>
  <si>
    <t>63/08-24</t>
  </si>
  <si>
    <t>97/08-24</t>
  </si>
  <si>
    <t>81/08-24</t>
  </si>
  <si>
    <t>74/08-24</t>
  </si>
  <si>
    <t>61/08-24</t>
  </si>
  <si>
    <t>66/08-24</t>
  </si>
  <si>
    <t>84/08-24</t>
  </si>
  <si>
    <t>91/08-24</t>
  </si>
  <si>
    <t>92/08-24</t>
  </si>
  <si>
    <t>95/08-24</t>
  </si>
  <si>
    <t>99/08-24</t>
  </si>
  <si>
    <t>109/08-24</t>
  </si>
  <si>
    <t>100/08-24</t>
  </si>
  <si>
    <t>96/08-24</t>
  </si>
  <si>
    <t>107/08-24</t>
  </si>
  <si>
    <t>105/08-24</t>
  </si>
  <si>
    <t>62/08-24</t>
  </si>
  <si>
    <t>108/08-24</t>
  </si>
  <si>
    <t>110/08-24</t>
  </si>
  <si>
    <t>103/08-24</t>
  </si>
  <si>
    <t>93/08-24</t>
  </si>
  <si>
    <t>40/08-24</t>
  </si>
  <si>
    <t>112/08-24</t>
  </si>
  <si>
    <t>46/08-24</t>
  </si>
  <si>
    <t>111/08-24</t>
  </si>
  <si>
    <t>113/08-24</t>
  </si>
  <si>
    <t>82/08-24</t>
  </si>
  <si>
    <t>70/08-24</t>
  </si>
  <si>
    <t>11/08-24</t>
  </si>
  <si>
    <t>39/08-24</t>
  </si>
  <si>
    <t>26/08-24</t>
  </si>
  <si>
    <t>18/08-24</t>
  </si>
  <si>
    <t>41/08-24</t>
  </si>
  <si>
    <t>43/08-24</t>
  </si>
  <si>
    <t>44/08-24</t>
  </si>
  <si>
    <t>45/08-24</t>
  </si>
  <si>
    <t>47/08-24</t>
  </si>
  <si>
    <t>08/08-24</t>
  </si>
  <si>
    <t>38/08-24</t>
  </si>
  <si>
    <t>106/08-24</t>
  </si>
  <si>
    <t>48/08-24</t>
  </si>
  <si>
    <t>50/08-24</t>
  </si>
  <si>
    <t>69/08-24</t>
  </si>
  <si>
    <t>101/08-24</t>
  </si>
  <si>
    <t>60/08-24</t>
  </si>
  <si>
    <t>71/08-24</t>
  </si>
  <si>
    <t>79/08-24</t>
  </si>
  <si>
    <t>87/08-24</t>
  </si>
  <si>
    <t>88/08-24</t>
  </si>
  <si>
    <t>55/08-24</t>
  </si>
  <si>
    <t>75/08-24</t>
  </si>
  <si>
    <t>51/08-24</t>
  </si>
  <si>
    <t>53/08-24</t>
  </si>
  <si>
    <t>54/08-24</t>
  </si>
  <si>
    <t>58/08-24</t>
  </si>
  <si>
    <t>72/08-24</t>
  </si>
  <si>
    <t>102/08-24</t>
  </si>
  <si>
    <t>80/08-24</t>
  </si>
  <si>
    <t>56/08-24</t>
  </si>
  <si>
    <t>89/08-24</t>
  </si>
  <si>
    <t>90/08-24</t>
  </si>
  <si>
    <t>59/08-24</t>
  </si>
  <si>
    <t>52/08-24</t>
  </si>
  <si>
    <t>57/08-24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</si>
  <si>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</si>
  <si>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</si>
  <si>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</si>
  <si>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</si>
  <si>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</si>
  <si>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</si>
  <si>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</si>
  <si>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</si>
  <si>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</si>
  <si>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</si>
  <si>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</si>
  <si>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</si>
  <si>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0352005</t>
  </si>
  <si>
    <t>0352006</t>
  </si>
  <si>
    <t>ИП Сазонова Людмила Анатольевна</t>
  </si>
  <si>
    <t>ИП Шамгунова Елена Николаевна</t>
  </si>
  <si>
    <t>30/08-24</t>
  </si>
  <si>
    <t>73/08-24</t>
  </si>
  <si>
    <t>0306001</t>
  </si>
  <si>
    <t>ООО "Центр медицинской реабилитации "Территория здоровья"</t>
  </si>
  <si>
    <t xml:space="preserve"> 96/08-24 </t>
  </si>
  <si>
    <t xml:space="preserve">Приложение №1
</t>
  </si>
  <si>
    <t>к Протоколу Комиссии   по разработке ТП ОМС от  29.12.2024 № 12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</si>
  <si>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№2 к Протоколу заседания Комиссии по разработке ТП ОМС от от 27.12.2024  № 12</t>
  </si>
  <si>
    <t> * Объемы предоставления медицинской помощи в разрезе КПГ/КСГ заболеваний соответствует показателям, установленным приложениями № 3-5 Протоколу заседания Комиссии по разработке ТП ОМС от 27.12.2024 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</si>
</sst>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20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2" applyFont="1" applyFill="1" applyBorder="1" applyProtection="1">
      <alignment wrapText="1"/>
    </xf>
    <xf numFmtId="4" fontId="2" fillId="0" borderId="0" xfId="2" applyNumberFormat="1" applyFont="1" applyFill="1" applyProtection="1">
      <alignment wrapText="1"/>
    </xf>
    <xf numFmtId="4" fontId="3" fillId="0" borderId="0" xfId="2" applyNumberFormat="1" applyFont="1" applyFill="1" applyProtection="1">
      <alignment wrapText="1"/>
    </xf>
    <xf numFmtId="0" fontId="2" fillId="0" borderId="0" xfId="2" applyFont="1" applyFill="1" applyProtection="1">
      <alignment wrapText="1"/>
    </xf>
    <xf numFmtId="164" fontId="5" fillId="0" borderId="0" xfId="1" applyFont="1" applyFill="1"/>
    <xf numFmtId="0" fontId="1" fillId="0" borderId="0" xfId="2" applyFont="1" applyFill="1" applyBorder="1" applyProtection="1">
      <alignment wrapText="1"/>
    </xf>
    <xf numFmtId="4" fontId="1" fillId="0" borderId="0" xfId="2" applyNumberFormat="1" applyFont="1" applyFill="1" applyProtection="1">
      <alignment wrapText="1"/>
    </xf>
    <xf numFmtId="0" fontId="1" fillId="0" borderId="0" xfId="2" applyFont="1" applyFill="1" applyAlignment="1" applyProtection="1">
      <alignment wrapText="1"/>
    </xf>
    <xf numFmtId="0" fontId="1" fillId="0" borderId="0" xfId="4" applyFont="1" applyFill="1"/>
    <xf numFmtId="164" fontId="1" fillId="0" borderId="0" xfId="5" applyFont="1" applyFill="1"/>
    <xf numFmtId="164" fontId="1" fillId="0" borderId="0" xfId="4" applyNumberFormat="1" applyFont="1" applyFill="1"/>
    <xf numFmtId="3" fontId="1" fillId="0" borderId="0" xfId="4" applyNumberFormat="1" applyFont="1" applyFill="1"/>
    <xf numFmtId="165" fontId="1" fillId="0" borderId="0" xfId="4" applyNumberFormat="1" applyFont="1" applyFill="1"/>
    <xf numFmtId="164" fontId="2" fillId="0" borderId="0" xfId="1" applyFont="1" applyFill="1" applyAlignment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0" fontId="2" fillId="0" borderId="2" xfId="2" applyFont="1" applyFill="1" applyBorder="1" applyProtection="1">
      <alignment wrapText="1"/>
    </xf>
    <xf numFmtId="0" fontId="5" fillId="0" borderId="2" xfId="6" applyFont="1" applyFill="1" applyBorder="1" applyAlignment="1">
      <alignment wrapText="1"/>
    </xf>
    <xf numFmtId="0" fontId="8" fillId="0" borderId="2" xfId="4" applyFont="1" applyFill="1" applyBorder="1"/>
    <xf numFmtId="165" fontId="5" fillId="0" borderId="2" xfId="1" applyNumberFormat="1" applyFont="1" applyFill="1" applyBorder="1"/>
    <xf numFmtId="3" fontId="11" fillId="0" borderId="2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0" fontId="5" fillId="0" borderId="2" xfId="6" applyNumberFormat="1" applyFont="1" applyFill="1" applyBorder="1" applyAlignment="1">
      <alignment horizontal="right" wrapText="1"/>
    </xf>
    <xf numFmtId="0" fontId="5" fillId="0" borderId="2" xfId="3" applyNumberFormat="1" applyFont="1" applyFill="1" applyBorder="1" applyAlignment="1">
      <alignment horizontal="right"/>
    </xf>
    <xf numFmtId="0" fontId="5" fillId="0" borderId="2" xfId="7" applyFont="1" applyFill="1" applyBorder="1"/>
    <xf numFmtId="0" fontId="5" fillId="0" borderId="2" xfId="6" applyFont="1" applyFill="1" applyBorder="1" applyAlignment="1">
      <alignment horizontal="left" wrapText="1"/>
    </xf>
    <xf numFmtId="0" fontId="5" fillId="0" borderId="2" xfId="7" applyFont="1" applyFill="1" applyBorder="1" applyAlignment="1">
      <alignment horizontal="left" wrapText="1"/>
    </xf>
    <xf numFmtId="165" fontId="5" fillId="0" borderId="2" xfId="1" applyNumberFormat="1" applyFont="1" applyFill="1" applyBorder="1" applyAlignment="1">
      <alignment horizontal="center"/>
    </xf>
    <xf numFmtId="0" fontId="13" fillId="0" borderId="0" xfId="2" applyFont="1" applyFill="1" applyBorder="1" applyProtection="1">
      <alignment wrapText="1"/>
    </xf>
    <xf numFmtId="0" fontId="14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wrapText="1"/>
    </xf>
    <xf numFmtId="0" fontId="8" fillId="0" borderId="0" xfId="2" applyFont="1" applyFill="1" applyBorder="1" applyAlignment="1" applyProtection="1">
      <alignment horizontal="center"/>
    </xf>
    <xf numFmtId="0" fontId="5" fillId="0" borderId="0" xfId="4" applyFont="1" applyFill="1"/>
    <xf numFmtId="0" fontId="15" fillId="0" borderId="0" xfId="4" applyFont="1" applyFill="1" applyAlignment="1">
      <alignment wrapText="1"/>
    </xf>
    <xf numFmtId="0" fontId="8" fillId="0" borderId="0" xfId="4" applyFont="1" applyFill="1" applyBorder="1" applyAlignment="1">
      <alignment wrapText="1"/>
    </xf>
    <xf numFmtId="0" fontId="1" fillId="0" borderId="0" xfId="8" applyFont="1" applyFill="1" applyAlignment="1">
      <alignment wrapText="1"/>
    </xf>
    <xf numFmtId="0" fontId="5" fillId="0" borderId="0" xfId="8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4" fontId="1" fillId="0" borderId="0" xfId="8" applyNumberFormat="1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0" fontId="15" fillId="0" borderId="0" xfId="16" applyFont="1" applyFill="1" applyAlignment="1">
      <alignment wrapText="1"/>
    </xf>
    <xf numFmtId="0" fontId="1" fillId="0" borderId="0" xfId="16" applyFont="1" applyFill="1"/>
    <xf numFmtId="3" fontId="2" fillId="0" borderId="0" xfId="2" applyNumberFormat="1" applyFont="1" applyFill="1" applyProtection="1">
      <alignment wrapText="1"/>
    </xf>
    <xf numFmtId="0" fontId="18" fillId="0" borderId="0" xfId="6" applyFont="1" applyFill="1" applyBorder="1" applyAlignment="1">
      <alignment wrapText="1"/>
    </xf>
    <xf numFmtId="0" fontId="2" fillId="0" borderId="2" xfId="2" applyFont="1" applyFill="1" applyBorder="1" applyAlignment="1" applyProtection="1">
      <alignment horizontal="center"/>
    </xf>
    <xf numFmtId="0" fontId="5" fillId="0" borderId="2" xfId="8" applyFont="1" applyFill="1" applyBorder="1"/>
    <xf numFmtId="49" fontId="5" fillId="0" borderId="2" xfId="0" applyNumberFormat="1" applyFont="1" applyFill="1" applyBorder="1" applyAlignment="1">
      <alignment horizontal="right"/>
    </xf>
    <xf numFmtId="0" fontId="1" fillId="0" borderId="2" xfId="6" applyFont="1" applyFill="1" applyBorder="1" applyAlignment="1">
      <alignment horizontal="center" vertical="center" wrapText="1"/>
    </xf>
    <xf numFmtId="49" fontId="5" fillId="0" borderId="2" xfId="8" applyNumberFormat="1" applyFont="1" applyFill="1" applyBorder="1"/>
    <xf numFmtId="3" fontId="1" fillId="0" borderId="0" xfId="2" applyNumberFormat="1" applyFont="1" applyFill="1" applyAlignment="1" applyProtection="1">
      <alignment wrapText="1"/>
    </xf>
    <xf numFmtId="3" fontId="2" fillId="0" borderId="7" xfId="2" applyNumberFormat="1" applyFont="1" applyFill="1" applyBorder="1" applyProtection="1">
      <alignment wrapText="1"/>
    </xf>
    <xf numFmtId="0" fontId="5" fillId="0" borderId="2" xfId="0" applyNumberFormat="1" applyFont="1" applyFill="1" applyBorder="1" applyAlignment="1">
      <alignment horizontal="right"/>
    </xf>
    <xf numFmtId="0" fontId="8" fillId="0" borderId="0" xfId="4" applyFont="1" applyFill="1" applyBorder="1" applyAlignment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4" applyFont="1" applyFill="1" applyAlignment="1">
      <alignment horizontal="center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  <xf numFmtId="0" fontId="9" fillId="0" borderId="2" xfId="2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3" fontId="2" fillId="0" borderId="7" xfId="2" applyNumberFormat="1" applyFont="1" applyFill="1" applyBorder="1" applyAlignment="1" applyProtection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2" fillId="0" borderId="0" xfId="2" applyFont="1" applyFill="1" applyBorder="1" applyAlignment="1" applyProtection="1">
      <alignment horizontal="center" wrapText="1"/>
    </xf>
    <xf numFmtId="0" fontId="19" fillId="0" borderId="0" xfId="6" applyFont="1" applyFill="1" applyBorder="1" applyAlignment="1">
      <alignment horizontal="right" vertical="top" wrapText="1"/>
    </xf>
    <xf numFmtId="0" fontId="16" fillId="0" borderId="0" xfId="8" applyFont="1" applyFill="1" applyAlignment="1">
      <alignment horizontal="center" wrapText="1"/>
    </xf>
    <xf numFmtId="0" fontId="19" fillId="0" borderId="0" xfId="6" applyFont="1" applyFill="1" applyBorder="1" applyAlignment="1">
      <alignment horizontal="right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  <xf numFmtId="166" fontId="9" fillId="0" borderId="2" xfId="2" applyNumberFormat="1" applyFont="1" applyFill="1" applyBorder="1" applyAlignment="1" applyProtection="1">
      <alignment wrapText="1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10%20&#1056;&#1077;&#1096;&#1077;&#1085;&#1080;&#1077;%20&#1050;&#1086;&#1084;&#1080;&#1089;&#1089;&#1080;&#1080;%20&#1086;&#1090;%20....11.2024%20&#8470;10/&#1056;%2010%20&#1040;&#1055;&#1055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МО"/>
      <sheetName val="Школы диабета"/>
      <sheetName val="Репрод"/>
      <sheetName val="Репрод (2)"/>
      <sheetName val="Репрод Комиссия"/>
      <sheetName val="анализ частные"/>
      <sheetName val="&quot;чистые&quot; СТОМАТОЛОГИИ"/>
      <sheetName val="мобилки"/>
      <sheetName val="дисп.набл."/>
      <sheetName val="1 ур.подуш"/>
      <sheetName val="2 ур.подуш"/>
      <sheetName val="свод ДЕНЬГИ ВСЕ"/>
      <sheetName val="ДН"/>
      <sheetName val="1 ур.самост"/>
      <sheetName val="2 ур самост"/>
      <sheetName val="К.РЖД"/>
      <sheetName val="Тарифы АПП"/>
      <sheetName val="Тарифы Исслед без инд"/>
      <sheetName val="свод ОБЪЕМЫ ВСЕ"/>
      <sheetName val="нормативы 24"/>
      <sheetName val="МГИ"/>
      <sheetName val="КТ, МРТ"/>
      <sheetName val="Ковид"/>
      <sheetName val=" нормативы КТ"/>
      <sheetName val=" нормативы МРТ"/>
      <sheetName val="дисп.набл"/>
      <sheetName val="ДИАГНОСТИКА нормативы"/>
      <sheetName val="N УЗИ"/>
      <sheetName val="гистология!!!"/>
      <sheetName val="Прил.7 к ТПОМС"/>
      <sheetName val="АПП самост "/>
      <sheetName val="Реабилитация"/>
      <sheetName val=" Исслед_по ТПОМС"/>
      <sheetName val="ср. нормативы"/>
      <sheetName val="свод АПП"/>
      <sheetName val="телемедицина"/>
      <sheetName val="ДИАЛИЗ"/>
      <sheetName val="Тариф гемодиализ"/>
      <sheetName val="отд.тарифы "/>
      <sheetName val="Тарифы скорая"/>
      <sheetName val="свод АПП (ДД ПО в составе сам.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0">
          <cell r="L10">
            <v>53853</v>
          </cell>
        </row>
        <row r="93">
          <cell r="L93">
            <v>10965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28"/>
  <sheetViews>
    <sheetView tabSelected="1" zoomScale="70" zoomScaleNormal="70" zoomScaleSheetLayoutView="85" workbookViewId="0">
      <selection activeCell="AA9" sqref="AA9"/>
    </sheetView>
  </sheetViews>
  <sheetFormatPr defaultColWidth="8.19921875" defaultRowHeight="18" x14ac:dyDescent="0.35"/>
  <cols>
    <col min="1" max="1" width="5" style="1" customWidth="1"/>
    <col min="2" max="2" width="10.09765625" style="1" customWidth="1"/>
    <col min="3" max="3" width="41.8984375" style="4" customWidth="1"/>
    <col min="4" max="4" width="11.3984375" style="4" customWidth="1"/>
    <col min="5" max="5" width="8.69921875" style="4" customWidth="1"/>
    <col min="6" max="6" width="15.69921875" style="2" customWidth="1"/>
    <col min="7" max="8" width="13.69921875" style="2" customWidth="1"/>
    <col min="9" max="9" width="13.5" style="2" customWidth="1"/>
    <col min="10" max="10" width="15.69921875" style="2" customWidth="1"/>
    <col min="11" max="11" width="14" style="2" customWidth="1"/>
    <col min="12" max="12" width="12.19921875" style="2" customWidth="1"/>
    <col min="13" max="13" width="14.3984375" style="2" customWidth="1"/>
    <col min="14" max="14" width="16.59765625" style="2" customWidth="1"/>
    <col min="15" max="15" width="15.19921875" style="2" customWidth="1"/>
    <col min="16" max="16" width="14" style="2" customWidth="1"/>
    <col min="17" max="17" width="12.5" style="2" customWidth="1"/>
    <col min="18" max="18" width="13.59765625" style="2" customWidth="1"/>
    <col min="19" max="19" width="11.19921875" style="2" customWidth="1"/>
    <col min="20" max="20" width="13.59765625" style="3" customWidth="1"/>
    <col min="21" max="21" width="14" style="3" customWidth="1"/>
    <col min="22" max="22" width="13.19921875" style="3" customWidth="1"/>
    <col min="23" max="23" width="12.09765625" style="3" customWidth="1"/>
    <col min="24" max="24" width="14.69921875" style="3" customWidth="1"/>
    <col min="25" max="25" width="14.19921875" style="3" customWidth="1"/>
    <col min="26" max="26" width="13" style="3" customWidth="1"/>
    <col min="27" max="27" width="16.69921875" style="2" customWidth="1"/>
    <col min="28" max="28" width="12.09765625" style="2" customWidth="1"/>
    <col min="29" max="30" width="10.5" style="2" customWidth="1"/>
    <col min="31" max="31" width="18.19921875" style="1" customWidth="1"/>
    <col min="32" max="16384" width="8.19921875" style="1"/>
  </cols>
  <sheetData>
    <row r="1" spans="1:31" s="41" customFormat="1" ht="23.4" customHeight="1" x14ac:dyDescent="0.35">
      <c r="G1" s="49"/>
      <c r="H1" s="80" t="s">
        <v>262</v>
      </c>
      <c r="I1" s="80"/>
      <c r="S1" s="81"/>
      <c r="T1" s="81"/>
      <c r="U1" s="42"/>
      <c r="V1" s="42"/>
      <c r="W1" s="42"/>
      <c r="X1" s="42"/>
      <c r="Y1" s="42"/>
      <c r="Z1" s="42"/>
    </row>
    <row r="2" spans="1:31" s="41" customFormat="1" ht="33" customHeight="1" x14ac:dyDescent="0.35">
      <c r="G2" s="82" t="s">
        <v>263</v>
      </c>
      <c r="H2" s="82"/>
      <c r="I2" s="82"/>
      <c r="S2" s="81"/>
      <c r="T2" s="81"/>
      <c r="U2" s="42"/>
      <c r="V2" s="42"/>
      <c r="W2" s="42"/>
      <c r="X2" s="42"/>
      <c r="Y2" s="42"/>
      <c r="Z2" s="42"/>
    </row>
    <row r="3" spans="1:31" s="41" customFormat="1" ht="18.600000000000001" customHeight="1" x14ac:dyDescent="0.35">
      <c r="H3" s="45"/>
      <c r="I3" s="44" t="s">
        <v>112</v>
      </c>
      <c r="T3" s="43"/>
      <c r="U3" s="42"/>
      <c r="V3" s="42"/>
      <c r="W3" s="42"/>
      <c r="X3" s="42"/>
      <c r="Y3" s="42"/>
      <c r="Z3" s="42"/>
    </row>
    <row r="4" spans="1:31" s="38" customFormat="1" ht="47.4" customHeight="1" x14ac:dyDescent="0.35">
      <c r="C4" s="83" t="s">
        <v>126</v>
      </c>
      <c r="D4" s="83"/>
      <c r="E4" s="83"/>
      <c r="F4" s="83"/>
      <c r="G4" s="83"/>
      <c r="H4" s="83"/>
      <c r="I4" s="83"/>
      <c r="J4" s="40"/>
      <c r="K4" s="40"/>
      <c r="L4" s="40"/>
      <c r="M4" s="40"/>
      <c r="N4" s="40"/>
      <c r="O4" s="40"/>
      <c r="P4" s="40"/>
      <c r="Q4" s="40"/>
      <c r="R4" s="40"/>
      <c r="S4" s="58"/>
      <c r="T4" s="58"/>
      <c r="U4" s="58"/>
      <c r="V4" s="39"/>
      <c r="W4" s="46"/>
      <c r="X4" s="46"/>
      <c r="Y4" s="46"/>
      <c r="Z4" s="46"/>
      <c r="AA4" s="39"/>
      <c r="AB4" s="39"/>
      <c r="AC4" s="39"/>
    </row>
    <row r="5" spans="1:31" ht="28.2" customHeight="1" x14ac:dyDescent="0.3">
      <c r="C5" s="84"/>
      <c r="D5" s="84"/>
      <c r="E5" s="84"/>
      <c r="F5" s="84"/>
      <c r="G5" s="84"/>
      <c r="H5" s="84"/>
      <c r="I5" s="84"/>
      <c r="J5" s="85"/>
      <c r="K5" s="85"/>
      <c r="L5" s="85"/>
      <c r="M5" s="85"/>
      <c r="N5" s="85"/>
      <c r="O5" s="85"/>
      <c r="P5" s="85"/>
      <c r="Q5" s="85"/>
      <c r="R5" s="85"/>
      <c r="S5" s="85"/>
      <c r="T5" s="37"/>
      <c r="U5" s="37"/>
      <c r="V5" s="37"/>
      <c r="W5" s="37"/>
      <c r="X5" s="37"/>
      <c r="Y5" s="37"/>
      <c r="Z5" s="37"/>
      <c r="AA5" s="79"/>
      <c r="AB5" s="79"/>
      <c r="AC5" s="79"/>
      <c r="AD5" s="79"/>
    </row>
    <row r="6" spans="1:31" ht="54" customHeight="1" x14ac:dyDescent="0.3">
      <c r="A6" s="71" t="s">
        <v>111</v>
      </c>
      <c r="B6" s="72" t="s">
        <v>121</v>
      </c>
      <c r="C6" s="72" t="s">
        <v>110</v>
      </c>
      <c r="D6" s="75" t="s">
        <v>109</v>
      </c>
      <c r="E6" s="78" t="s">
        <v>108</v>
      </c>
      <c r="F6" s="66" t="s">
        <v>107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3" t="s">
        <v>106</v>
      </c>
      <c r="U6" s="64"/>
      <c r="V6" s="64"/>
      <c r="W6" s="64"/>
      <c r="X6" s="64"/>
      <c r="Y6" s="64"/>
      <c r="Z6" s="65"/>
      <c r="AA6" s="63" t="s">
        <v>105</v>
      </c>
      <c r="AB6" s="64"/>
      <c r="AC6" s="64"/>
      <c r="AD6" s="65"/>
      <c r="AE6" s="66" t="s">
        <v>104</v>
      </c>
    </row>
    <row r="7" spans="1:31" ht="66" customHeight="1" x14ac:dyDescent="0.3">
      <c r="A7" s="71"/>
      <c r="B7" s="73"/>
      <c r="C7" s="73"/>
      <c r="D7" s="76"/>
      <c r="E7" s="78"/>
      <c r="F7" s="67" t="s">
        <v>103</v>
      </c>
      <c r="G7" s="67"/>
      <c r="H7" s="67"/>
      <c r="I7" s="67"/>
      <c r="J7" s="67" t="s">
        <v>102</v>
      </c>
      <c r="K7" s="67"/>
      <c r="L7" s="67"/>
      <c r="M7" s="67"/>
      <c r="N7" s="67"/>
      <c r="O7" s="67"/>
      <c r="P7" s="67"/>
      <c r="Q7" s="67"/>
      <c r="R7" s="67"/>
      <c r="S7" s="67"/>
      <c r="T7" s="68" t="s">
        <v>101</v>
      </c>
      <c r="U7" s="69"/>
      <c r="V7" s="69"/>
      <c r="W7" s="70"/>
      <c r="X7" s="68" t="s">
        <v>117</v>
      </c>
      <c r="Y7" s="69"/>
      <c r="Z7" s="70"/>
      <c r="AA7" s="67" t="s">
        <v>100</v>
      </c>
      <c r="AB7" s="67"/>
      <c r="AC7" s="67"/>
      <c r="AD7" s="67"/>
      <c r="AE7" s="66"/>
    </row>
    <row r="8" spans="1:31" ht="124.95" customHeight="1" x14ac:dyDescent="0.3">
      <c r="A8" s="71"/>
      <c r="B8" s="74"/>
      <c r="C8" s="74"/>
      <c r="D8" s="77"/>
      <c r="E8" s="78"/>
      <c r="F8" s="60" t="s">
        <v>99</v>
      </c>
      <c r="G8" s="60" t="s">
        <v>91</v>
      </c>
      <c r="H8" s="60" t="s">
        <v>90</v>
      </c>
      <c r="I8" s="60" t="s">
        <v>89</v>
      </c>
      <c r="J8" s="60" t="s">
        <v>98</v>
      </c>
      <c r="K8" s="60" t="s">
        <v>97</v>
      </c>
      <c r="L8" s="60" t="s">
        <v>96</v>
      </c>
      <c r="M8" s="60" t="s">
        <v>95</v>
      </c>
      <c r="N8" s="60" t="s">
        <v>94</v>
      </c>
      <c r="O8" s="60" t="s">
        <v>93</v>
      </c>
      <c r="P8" s="60" t="s">
        <v>92</v>
      </c>
      <c r="Q8" s="60" t="s">
        <v>91</v>
      </c>
      <c r="R8" s="60" t="s">
        <v>90</v>
      </c>
      <c r="S8" s="60" t="s">
        <v>89</v>
      </c>
      <c r="T8" s="60" t="s">
        <v>88</v>
      </c>
      <c r="U8" s="60" t="s">
        <v>87</v>
      </c>
      <c r="V8" s="36" t="s">
        <v>86</v>
      </c>
      <c r="W8" s="36" t="s">
        <v>113</v>
      </c>
      <c r="X8" s="60" t="s">
        <v>118</v>
      </c>
      <c r="Y8" s="60" t="s">
        <v>119</v>
      </c>
      <c r="Z8" s="60" t="s">
        <v>120</v>
      </c>
      <c r="AA8" s="36" t="s">
        <v>85</v>
      </c>
      <c r="AB8" s="36" t="s">
        <v>84</v>
      </c>
      <c r="AC8" s="36" t="s">
        <v>83</v>
      </c>
      <c r="AD8" s="36" t="s">
        <v>82</v>
      </c>
      <c r="AE8" s="53" t="s">
        <v>81</v>
      </c>
    </row>
    <row r="9" spans="1:31" ht="18.600000000000001" customHeight="1" x14ac:dyDescent="0.3">
      <c r="A9" s="59">
        <v>1</v>
      </c>
      <c r="B9" s="59"/>
      <c r="C9" s="50">
        <v>2</v>
      </c>
      <c r="D9" s="50">
        <v>3</v>
      </c>
      <c r="E9" s="50">
        <v>4</v>
      </c>
      <c r="F9" s="35">
        <v>5</v>
      </c>
      <c r="G9" s="35">
        <v>6</v>
      </c>
      <c r="H9" s="35">
        <v>7</v>
      </c>
      <c r="I9" s="35">
        <v>8</v>
      </c>
      <c r="J9" s="35">
        <v>9</v>
      </c>
      <c r="K9" s="35">
        <v>10</v>
      </c>
      <c r="L9" s="35">
        <v>11</v>
      </c>
      <c r="M9" s="35">
        <v>12</v>
      </c>
      <c r="N9" s="35">
        <v>13</v>
      </c>
      <c r="O9" s="35">
        <v>14</v>
      </c>
      <c r="P9" s="35">
        <v>15</v>
      </c>
      <c r="Q9" s="35">
        <v>16</v>
      </c>
      <c r="R9" s="35">
        <v>17</v>
      </c>
      <c r="S9" s="35">
        <v>18</v>
      </c>
      <c r="T9" s="35">
        <v>19</v>
      </c>
      <c r="U9" s="35">
        <v>20</v>
      </c>
      <c r="V9" s="35">
        <v>21</v>
      </c>
      <c r="W9" s="35">
        <v>22</v>
      </c>
      <c r="X9" s="35">
        <v>23</v>
      </c>
      <c r="Y9" s="35">
        <v>24</v>
      </c>
      <c r="Z9" s="35">
        <v>25</v>
      </c>
      <c r="AA9" s="35">
        <v>26</v>
      </c>
      <c r="AB9" s="35">
        <v>27</v>
      </c>
      <c r="AC9" s="35">
        <v>28</v>
      </c>
      <c r="AD9" s="35">
        <v>29</v>
      </c>
      <c r="AE9" s="35">
        <v>30</v>
      </c>
    </row>
    <row r="10" spans="1:31" ht="36" x14ac:dyDescent="0.35">
      <c r="A10" s="30">
        <v>1</v>
      </c>
      <c r="B10" s="51" t="s">
        <v>141</v>
      </c>
      <c r="C10" s="21" t="s">
        <v>114</v>
      </c>
      <c r="D10" s="52" t="s">
        <v>241</v>
      </c>
      <c r="E10" s="28">
        <v>1</v>
      </c>
      <c r="F10" s="24"/>
      <c r="G10" s="24"/>
      <c r="H10" s="27"/>
      <c r="I10" s="24"/>
      <c r="J10" s="26">
        <v>177574</v>
      </c>
      <c r="K10" s="26">
        <v>8700</v>
      </c>
      <c r="L10" s="26">
        <v>1530</v>
      </c>
      <c r="M10" s="26">
        <v>2800</v>
      </c>
      <c r="N10" s="26">
        <v>4060</v>
      </c>
      <c r="O10" s="26">
        <v>900</v>
      </c>
      <c r="P10" s="26"/>
      <c r="Q10" s="24">
        <v>132735</v>
      </c>
      <c r="R10" s="24">
        <v>106235</v>
      </c>
      <c r="S10" s="24">
        <v>21</v>
      </c>
      <c r="T10" s="25">
        <v>22368</v>
      </c>
      <c r="U10" s="25">
        <v>3129</v>
      </c>
      <c r="V10" s="25">
        <v>3117</v>
      </c>
      <c r="W10" s="25"/>
      <c r="X10" s="25"/>
      <c r="Y10" s="25"/>
      <c r="Z10" s="25"/>
      <c r="AA10" s="24"/>
      <c r="AB10" s="24"/>
      <c r="AC10" s="24"/>
      <c r="AD10" s="24"/>
      <c r="AE10" s="23">
        <f>2016+27773-361</f>
        <v>29428</v>
      </c>
    </row>
    <row r="11" spans="1:31" ht="54" x14ac:dyDescent="0.35">
      <c r="A11" s="30">
        <f t="shared" ref="A11:A74" si="0">A10+1</f>
        <v>2</v>
      </c>
      <c r="B11" s="51" t="s">
        <v>142</v>
      </c>
      <c r="C11" s="21" t="s">
        <v>80</v>
      </c>
      <c r="D11" s="52" t="s">
        <v>242</v>
      </c>
      <c r="E11" s="28"/>
      <c r="F11" s="24"/>
      <c r="G11" s="24"/>
      <c r="H11" s="27"/>
      <c r="I11" s="24"/>
      <c r="J11" s="26">
        <v>15761</v>
      </c>
      <c r="K11" s="26">
        <v>13700</v>
      </c>
      <c r="L11" s="26">
        <v>2061</v>
      </c>
      <c r="M11" s="26"/>
      <c r="N11" s="26"/>
      <c r="O11" s="26"/>
      <c r="P11" s="26"/>
      <c r="Q11" s="24">
        <v>62850</v>
      </c>
      <c r="R11" s="24">
        <v>15350</v>
      </c>
      <c r="S11" s="24">
        <v>1850</v>
      </c>
      <c r="T11" s="25">
        <v>14738</v>
      </c>
      <c r="U11" s="25">
        <v>208</v>
      </c>
      <c r="V11" s="25">
        <v>2351</v>
      </c>
      <c r="W11" s="25"/>
      <c r="X11" s="25"/>
      <c r="Y11" s="25"/>
      <c r="Z11" s="25"/>
      <c r="AA11" s="24"/>
      <c r="AB11" s="24"/>
      <c r="AC11" s="24"/>
      <c r="AD11" s="24"/>
      <c r="AE11" s="23">
        <v>100</v>
      </c>
    </row>
    <row r="12" spans="1:31" s="34" customFormat="1" ht="36" x14ac:dyDescent="0.35">
      <c r="A12" s="30">
        <f t="shared" si="0"/>
        <v>3</v>
      </c>
      <c r="B12" s="51" t="s">
        <v>143</v>
      </c>
      <c r="C12" s="21" t="s">
        <v>79</v>
      </c>
      <c r="D12" s="52" t="s">
        <v>243</v>
      </c>
      <c r="E12" s="28">
        <v>1</v>
      </c>
      <c r="F12" s="24"/>
      <c r="G12" s="24"/>
      <c r="H12" s="27"/>
      <c r="I12" s="24"/>
      <c r="J12" s="26">
        <v>100706</v>
      </c>
      <c r="K12" s="26">
        <v>6315</v>
      </c>
      <c r="L12" s="26">
        <v>2695</v>
      </c>
      <c r="M12" s="26">
        <v>9105</v>
      </c>
      <c r="N12" s="26">
        <v>0</v>
      </c>
      <c r="O12" s="26"/>
      <c r="P12" s="26"/>
      <c r="Q12" s="24">
        <v>38880</v>
      </c>
      <c r="R12" s="24">
        <v>36080</v>
      </c>
      <c r="S12" s="24">
        <v>7240</v>
      </c>
      <c r="T12" s="25">
        <v>9860</v>
      </c>
      <c r="U12" s="25">
        <f>2245+30</f>
        <v>2275</v>
      </c>
      <c r="V12" s="25">
        <v>70</v>
      </c>
      <c r="W12" s="25"/>
      <c r="X12" s="25"/>
      <c r="Y12" s="25"/>
      <c r="Z12" s="25"/>
      <c r="AA12" s="24"/>
      <c r="AB12" s="24"/>
      <c r="AC12" s="24"/>
      <c r="AD12" s="24"/>
      <c r="AE12" s="23">
        <v>127</v>
      </c>
    </row>
    <row r="13" spans="1:31" ht="54" x14ac:dyDescent="0.35">
      <c r="A13" s="30">
        <f t="shared" si="0"/>
        <v>4</v>
      </c>
      <c r="B13" s="51" t="s">
        <v>144</v>
      </c>
      <c r="C13" s="31" t="s">
        <v>78</v>
      </c>
      <c r="D13" s="52" t="s">
        <v>244</v>
      </c>
      <c r="E13" s="28"/>
      <c r="F13" s="24"/>
      <c r="G13" s="24"/>
      <c r="H13" s="27"/>
      <c r="I13" s="24"/>
      <c r="J13" s="26">
        <v>19060</v>
      </c>
      <c r="K13" s="26">
        <v>780</v>
      </c>
      <c r="L13" s="26"/>
      <c r="M13" s="26">
        <v>3500</v>
      </c>
      <c r="N13" s="26">
        <v>700</v>
      </c>
      <c r="O13" s="26">
        <v>300</v>
      </c>
      <c r="P13" s="26"/>
      <c r="Q13" s="24">
        <v>104900</v>
      </c>
      <c r="R13" s="24">
        <v>63900</v>
      </c>
      <c r="S13" s="24">
        <v>4600</v>
      </c>
      <c r="T13" s="25">
        <v>12705</v>
      </c>
      <c r="U13" s="25">
        <f>1790+10</f>
        <v>1800</v>
      </c>
      <c r="V13" s="25">
        <v>126</v>
      </c>
      <c r="W13" s="25"/>
      <c r="X13" s="25"/>
      <c r="Y13" s="25"/>
      <c r="Z13" s="25"/>
      <c r="AA13" s="24"/>
      <c r="AB13" s="24"/>
      <c r="AC13" s="24"/>
      <c r="AD13" s="24"/>
      <c r="AE13" s="23">
        <v>21</v>
      </c>
    </row>
    <row r="14" spans="1:31" ht="36" x14ac:dyDescent="0.35">
      <c r="A14" s="30">
        <f t="shared" si="0"/>
        <v>5</v>
      </c>
      <c r="B14" s="51" t="s">
        <v>145</v>
      </c>
      <c r="C14" s="31" t="s">
        <v>139</v>
      </c>
      <c r="D14" s="52" t="s">
        <v>245</v>
      </c>
      <c r="E14" s="28"/>
      <c r="F14" s="24"/>
      <c r="G14" s="24"/>
      <c r="H14" s="27"/>
      <c r="I14" s="24"/>
      <c r="J14" s="26">
        <f>'[3]свод ОБЪЕМЫ ВСЕ'!$L$10+'[3]свод ОБЪЕМЫ ВСЕ'!$L$93</f>
        <v>64818</v>
      </c>
      <c r="K14" s="26">
        <v>20310</v>
      </c>
      <c r="L14" s="26">
        <v>2900</v>
      </c>
      <c r="M14" s="26"/>
      <c r="N14" s="26">
        <v>4421</v>
      </c>
      <c r="O14" s="26">
        <v>6820</v>
      </c>
      <c r="P14" s="26">
        <v>1300</v>
      </c>
      <c r="Q14" s="24">
        <v>82530</v>
      </c>
      <c r="R14" s="24">
        <v>82530</v>
      </c>
      <c r="S14" s="24">
        <v>405</v>
      </c>
      <c r="T14" s="25">
        <v>12003</v>
      </c>
      <c r="U14" s="25">
        <v>10250</v>
      </c>
      <c r="V14" s="25">
        <v>696</v>
      </c>
      <c r="W14" s="25">
        <v>38</v>
      </c>
      <c r="X14" s="25"/>
      <c r="Y14" s="25"/>
      <c r="Z14" s="25"/>
      <c r="AA14" s="24"/>
      <c r="AB14" s="24"/>
      <c r="AC14" s="24"/>
      <c r="AD14" s="24"/>
      <c r="AE14" s="23"/>
    </row>
    <row r="15" spans="1:31" ht="39" customHeight="1" x14ac:dyDescent="0.35">
      <c r="A15" s="30">
        <f t="shared" si="0"/>
        <v>6</v>
      </c>
      <c r="B15" s="51" t="s">
        <v>146</v>
      </c>
      <c r="C15" s="31" t="s">
        <v>77</v>
      </c>
      <c r="D15" s="52" t="s">
        <v>246</v>
      </c>
      <c r="E15" s="28">
        <v>1</v>
      </c>
      <c r="F15" s="24"/>
      <c r="G15" s="24"/>
      <c r="H15" s="27"/>
      <c r="I15" s="24"/>
      <c r="J15" s="26">
        <v>683032</v>
      </c>
      <c r="K15" s="26">
        <v>13695</v>
      </c>
      <c r="L15" s="26"/>
      <c r="M15" s="26">
        <v>6450</v>
      </c>
      <c r="N15" s="26">
        <v>14163</v>
      </c>
      <c r="O15" s="26">
        <v>3806</v>
      </c>
      <c r="P15" s="26"/>
      <c r="Q15" s="24">
        <v>88033</v>
      </c>
      <c r="R15" s="24">
        <v>88033</v>
      </c>
      <c r="S15" s="24">
        <v>42406</v>
      </c>
      <c r="T15" s="25"/>
      <c r="U15" s="25">
        <v>2800</v>
      </c>
      <c r="V15" s="25"/>
      <c r="W15" s="25"/>
      <c r="X15" s="25"/>
      <c r="Y15" s="25"/>
      <c r="Z15" s="25"/>
      <c r="AA15" s="24"/>
      <c r="AB15" s="24"/>
      <c r="AC15" s="24"/>
      <c r="AD15" s="24"/>
      <c r="AE15" s="23"/>
    </row>
    <row r="16" spans="1:31" ht="53.4" customHeight="1" x14ac:dyDescent="0.35">
      <c r="A16" s="30">
        <f t="shared" si="0"/>
        <v>7</v>
      </c>
      <c r="B16" s="51" t="s">
        <v>147</v>
      </c>
      <c r="C16" s="31" t="s">
        <v>76</v>
      </c>
      <c r="D16" s="52" t="s">
        <v>247</v>
      </c>
      <c r="E16" s="28"/>
      <c r="F16" s="24"/>
      <c r="G16" s="24"/>
      <c r="H16" s="27"/>
      <c r="I16" s="24"/>
      <c r="J16" s="26"/>
      <c r="K16" s="26"/>
      <c r="L16" s="26"/>
      <c r="M16" s="26"/>
      <c r="N16" s="26"/>
      <c r="O16" s="26"/>
      <c r="P16" s="26"/>
      <c r="Q16" s="24">
        <v>90465</v>
      </c>
      <c r="R16" s="24">
        <v>90465</v>
      </c>
      <c r="S16" s="24">
        <v>6532</v>
      </c>
      <c r="T16" s="25"/>
      <c r="U16" s="25">
        <v>2717</v>
      </c>
      <c r="V16" s="25"/>
      <c r="W16" s="25"/>
      <c r="X16" s="25"/>
      <c r="Y16" s="25"/>
      <c r="Z16" s="25"/>
      <c r="AA16" s="24"/>
      <c r="AB16" s="24"/>
      <c r="AC16" s="24"/>
      <c r="AD16" s="24"/>
      <c r="AE16" s="23"/>
    </row>
    <row r="17" spans="1:31" ht="26.4" customHeight="1" x14ac:dyDescent="0.35">
      <c r="A17" s="30">
        <f t="shared" si="0"/>
        <v>8</v>
      </c>
      <c r="B17" s="51" t="s">
        <v>148</v>
      </c>
      <c r="C17" s="31" t="s">
        <v>75</v>
      </c>
      <c r="D17" s="52" t="s">
        <v>248</v>
      </c>
      <c r="E17" s="28"/>
      <c r="F17" s="24"/>
      <c r="G17" s="24"/>
      <c r="H17" s="27"/>
      <c r="I17" s="24"/>
      <c r="J17" s="26"/>
      <c r="K17" s="26"/>
      <c r="L17" s="26"/>
      <c r="M17" s="26"/>
      <c r="N17" s="26"/>
      <c r="O17" s="26"/>
      <c r="P17" s="26"/>
      <c r="Q17" s="24">
        <v>11500</v>
      </c>
      <c r="R17" s="24">
        <v>11500</v>
      </c>
      <c r="S17" s="24">
        <v>28124</v>
      </c>
      <c r="T17" s="25"/>
      <c r="U17" s="25"/>
      <c r="V17" s="25"/>
      <c r="W17" s="25"/>
      <c r="X17" s="25"/>
      <c r="Y17" s="25"/>
      <c r="Z17" s="25"/>
      <c r="AA17" s="24"/>
      <c r="AB17" s="24"/>
      <c r="AC17" s="24"/>
      <c r="AD17" s="24"/>
      <c r="AE17" s="23"/>
    </row>
    <row r="18" spans="1:31" ht="36" x14ac:dyDescent="0.35">
      <c r="A18" s="30">
        <f t="shared" si="0"/>
        <v>9</v>
      </c>
      <c r="B18" s="51" t="s">
        <v>149</v>
      </c>
      <c r="C18" s="31" t="s">
        <v>74</v>
      </c>
      <c r="D18" s="52" t="s">
        <v>249</v>
      </c>
      <c r="E18" s="28"/>
      <c r="F18" s="24"/>
      <c r="G18" s="24"/>
      <c r="H18" s="27"/>
      <c r="I18" s="24"/>
      <c r="J18" s="26"/>
      <c r="K18" s="26"/>
      <c r="L18" s="26"/>
      <c r="M18" s="26"/>
      <c r="N18" s="26"/>
      <c r="O18" s="26"/>
      <c r="P18" s="26"/>
      <c r="Q18" s="24">
        <v>1740</v>
      </c>
      <c r="R18" s="24">
        <v>1740</v>
      </c>
      <c r="S18" s="24">
        <v>36781</v>
      </c>
      <c r="T18" s="25"/>
      <c r="U18" s="25"/>
      <c r="V18" s="25"/>
      <c r="W18" s="25"/>
      <c r="X18" s="25"/>
      <c r="Y18" s="25"/>
      <c r="Z18" s="25"/>
      <c r="AA18" s="24"/>
      <c r="AB18" s="24"/>
      <c r="AC18" s="24"/>
      <c r="AD18" s="24"/>
      <c r="AE18" s="23"/>
    </row>
    <row r="19" spans="1:31" ht="54" x14ac:dyDescent="0.35">
      <c r="A19" s="30">
        <f t="shared" si="0"/>
        <v>10</v>
      </c>
      <c r="B19" s="51" t="s">
        <v>150</v>
      </c>
      <c r="C19" s="21" t="s">
        <v>73</v>
      </c>
      <c r="D19" s="52" t="s">
        <v>250</v>
      </c>
      <c r="E19" s="28">
        <v>1</v>
      </c>
      <c r="F19" s="24"/>
      <c r="G19" s="24"/>
      <c r="H19" s="27"/>
      <c r="I19" s="24"/>
      <c r="J19" s="26">
        <v>87400</v>
      </c>
      <c r="K19" s="26"/>
      <c r="L19" s="26"/>
      <c r="M19" s="26"/>
      <c r="N19" s="26"/>
      <c r="O19" s="26"/>
      <c r="P19" s="26"/>
      <c r="Q19" s="24">
        <v>0</v>
      </c>
      <c r="R19" s="24">
        <v>0</v>
      </c>
      <c r="S19" s="24">
        <v>0</v>
      </c>
      <c r="T19" s="25"/>
      <c r="U19" s="25">
        <v>304</v>
      </c>
      <c r="V19" s="25"/>
      <c r="W19" s="25"/>
      <c r="X19" s="25"/>
      <c r="Y19" s="25"/>
      <c r="Z19" s="25"/>
      <c r="AA19" s="24"/>
      <c r="AB19" s="24"/>
      <c r="AC19" s="24"/>
      <c r="AD19" s="24"/>
      <c r="AE19" s="23"/>
    </row>
    <row r="20" spans="1:31" ht="43.95" customHeight="1" x14ac:dyDescent="0.35">
      <c r="A20" s="30">
        <f t="shared" si="0"/>
        <v>11</v>
      </c>
      <c r="B20" s="51" t="s">
        <v>151</v>
      </c>
      <c r="C20" s="21" t="s">
        <v>72</v>
      </c>
      <c r="D20" s="52" t="s">
        <v>251</v>
      </c>
      <c r="E20" s="28">
        <v>1</v>
      </c>
      <c r="F20" s="24"/>
      <c r="G20" s="24"/>
      <c r="H20" s="27"/>
      <c r="I20" s="24"/>
      <c r="J20" s="26">
        <v>10300</v>
      </c>
      <c r="K20" s="26"/>
      <c r="L20" s="26"/>
      <c r="M20" s="26"/>
      <c r="N20" s="26"/>
      <c r="O20" s="26"/>
      <c r="P20" s="26"/>
      <c r="Q20" s="24">
        <v>13750</v>
      </c>
      <c r="R20" s="24">
        <v>13750</v>
      </c>
      <c r="S20" s="24">
        <v>26975</v>
      </c>
      <c r="T20" s="25">
        <v>1445</v>
      </c>
      <c r="U20" s="25">
        <f>1072+7</f>
        <v>1079</v>
      </c>
      <c r="V20" s="25">
        <v>75</v>
      </c>
      <c r="W20" s="25"/>
      <c r="X20" s="25"/>
      <c r="Y20" s="25"/>
      <c r="Z20" s="25"/>
      <c r="AA20" s="24"/>
      <c r="AB20" s="24"/>
      <c r="AC20" s="24"/>
      <c r="AD20" s="24"/>
      <c r="AE20" s="23"/>
    </row>
    <row r="21" spans="1:31" ht="57" customHeight="1" x14ac:dyDescent="0.35">
      <c r="A21" s="30">
        <f t="shared" si="0"/>
        <v>12</v>
      </c>
      <c r="B21" s="51" t="s">
        <v>152</v>
      </c>
      <c r="C21" s="21" t="s">
        <v>71</v>
      </c>
      <c r="D21" s="52" t="s">
        <v>252</v>
      </c>
      <c r="E21" s="28"/>
      <c r="F21" s="24"/>
      <c r="G21" s="24"/>
      <c r="H21" s="27"/>
      <c r="I21" s="24"/>
      <c r="J21" s="26"/>
      <c r="K21" s="26"/>
      <c r="L21" s="26"/>
      <c r="M21" s="26"/>
      <c r="N21" s="26"/>
      <c r="O21" s="26"/>
      <c r="P21" s="26"/>
      <c r="Q21" s="24">
        <v>0</v>
      </c>
      <c r="R21" s="24">
        <v>0</v>
      </c>
      <c r="S21" s="24">
        <v>0</v>
      </c>
      <c r="T21" s="25"/>
      <c r="U21" s="25">
        <v>3930</v>
      </c>
      <c r="V21" s="25"/>
      <c r="W21" s="25"/>
      <c r="X21" s="25"/>
      <c r="Y21" s="25"/>
      <c r="Z21" s="25"/>
      <c r="AA21" s="24"/>
      <c r="AB21" s="24"/>
      <c r="AC21" s="24"/>
      <c r="AD21" s="24"/>
      <c r="AE21" s="23"/>
    </row>
    <row r="22" spans="1:31" ht="55.65" customHeight="1" x14ac:dyDescent="0.35">
      <c r="A22" s="30">
        <f t="shared" si="0"/>
        <v>13</v>
      </c>
      <c r="B22" s="51" t="s">
        <v>153</v>
      </c>
      <c r="C22" s="21" t="s">
        <v>70</v>
      </c>
      <c r="D22" s="52" t="s">
        <v>253</v>
      </c>
      <c r="E22" s="28">
        <v>1</v>
      </c>
      <c r="F22" s="24"/>
      <c r="G22" s="24"/>
      <c r="H22" s="27"/>
      <c r="I22" s="24"/>
      <c r="J22" s="26">
        <v>13750</v>
      </c>
      <c r="K22" s="26">
        <v>2070</v>
      </c>
      <c r="L22" s="26">
        <v>360</v>
      </c>
      <c r="M22" s="26">
        <v>4300</v>
      </c>
      <c r="N22" s="26">
        <v>180</v>
      </c>
      <c r="O22" s="26"/>
      <c r="P22" s="26"/>
      <c r="Q22" s="24">
        <v>14135</v>
      </c>
      <c r="R22" s="24">
        <v>14135</v>
      </c>
      <c r="S22" s="24">
        <v>0</v>
      </c>
      <c r="T22" s="25"/>
      <c r="U22" s="25"/>
      <c r="V22" s="25"/>
      <c r="W22" s="25"/>
      <c r="X22" s="25"/>
      <c r="Y22" s="25"/>
      <c r="Z22" s="25"/>
      <c r="AA22" s="24"/>
      <c r="AB22" s="24"/>
      <c r="AC22" s="24"/>
      <c r="AD22" s="24"/>
      <c r="AE22" s="23"/>
    </row>
    <row r="23" spans="1:31" ht="72" x14ac:dyDescent="0.35">
      <c r="A23" s="30">
        <f t="shared" si="0"/>
        <v>14</v>
      </c>
      <c r="B23" s="51" t="s">
        <v>154</v>
      </c>
      <c r="C23" s="21" t="s">
        <v>69</v>
      </c>
      <c r="D23" s="52" t="s">
        <v>254</v>
      </c>
      <c r="E23" s="28"/>
      <c r="F23" s="24"/>
      <c r="G23" s="24"/>
      <c r="H23" s="27"/>
      <c r="I23" s="24"/>
      <c r="J23" s="26"/>
      <c r="K23" s="26"/>
      <c r="L23" s="26"/>
      <c r="M23" s="26"/>
      <c r="N23" s="26"/>
      <c r="O23" s="26"/>
      <c r="P23" s="26"/>
      <c r="Q23" s="24">
        <v>2550</v>
      </c>
      <c r="R23" s="24">
        <v>2550</v>
      </c>
      <c r="S23" s="24">
        <v>0</v>
      </c>
      <c r="T23" s="25"/>
      <c r="U23" s="25">
        <v>5</v>
      </c>
      <c r="V23" s="25"/>
      <c r="W23" s="25"/>
      <c r="X23" s="25"/>
      <c r="Y23" s="25"/>
      <c r="Z23" s="25"/>
      <c r="AA23" s="24"/>
      <c r="AB23" s="24"/>
      <c r="AC23" s="24"/>
      <c r="AD23" s="24"/>
      <c r="AE23" s="23"/>
    </row>
    <row r="24" spans="1:31" s="6" customFormat="1" ht="36" x14ac:dyDescent="0.35">
      <c r="A24" s="30">
        <f t="shared" si="0"/>
        <v>15</v>
      </c>
      <c r="B24" s="51" t="s">
        <v>155</v>
      </c>
      <c r="C24" s="21" t="s">
        <v>68</v>
      </c>
      <c r="D24" s="28">
        <v>2301165</v>
      </c>
      <c r="E24" s="28">
        <v>1</v>
      </c>
      <c r="F24" s="24"/>
      <c r="G24" s="24"/>
      <c r="H24" s="27"/>
      <c r="I24" s="24"/>
      <c r="J24" s="26"/>
      <c r="K24" s="26"/>
      <c r="L24" s="26"/>
      <c r="M24" s="26"/>
      <c r="N24" s="26"/>
      <c r="O24" s="26"/>
      <c r="P24" s="26"/>
      <c r="Q24" s="24"/>
      <c r="R24" s="24"/>
      <c r="S24" s="24"/>
      <c r="T24" s="25"/>
      <c r="U24" s="25"/>
      <c r="V24" s="25"/>
      <c r="W24" s="25"/>
      <c r="X24" s="25"/>
      <c r="Y24" s="25"/>
      <c r="Z24" s="25"/>
      <c r="AA24" s="24"/>
      <c r="AB24" s="24"/>
      <c r="AC24" s="24"/>
      <c r="AD24" s="24"/>
      <c r="AE24" s="23">
        <v>22660</v>
      </c>
    </row>
    <row r="25" spans="1:31" ht="54" x14ac:dyDescent="0.35">
      <c r="A25" s="30">
        <f t="shared" si="0"/>
        <v>16</v>
      </c>
      <c r="B25" s="51" t="s">
        <v>156</v>
      </c>
      <c r="C25" s="21" t="s">
        <v>67</v>
      </c>
      <c r="D25" s="28">
        <v>2141010</v>
      </c>
      <c r="E25" s="28"/>
      <c r="F25" s="24">
        <v>65403</v>
      </c>
      <c r="G25" s="24">
        <v>86225</v>
      </c>
      <c r="H25" s="27">
        <v>74225</v>
      </c>
      <c r="I25" s="24">
        <v>40000</v>
      </c>
      <c r="J25" s="26">
        <v>8870</v>
      </c>
      <c r="K25" s="26">
        <v>1210</v>
      </c>
      <c r="L25" s="26"/>
      <c r="M25" s="26">
        <v>1150</v>
      </c>
      <c r="N25" s="26">
        <v>1140</v>
      </c>
      <c r="O25" s="26">
        <v>2020</v>
      </c>
      <c r="P25" s="26"/>
      <c r="Q25" s="24">
        <v>69202</v>
      </c>
      <c r="R25" s="24">
        <v>8958</v>
      </c>
      <c r="S25" s="24">
        <v>23500</v>
      </c>
      <c r="T25" s="25">
        <v>15326</v>
      </c>
      <c r="U25" s="25">
        <f>2475-270</f>
        <v>2205</v>
      </c>
      <c r="V25" s="25">
        <v>440</v>
      </c>
      <c r="W25" s="25"/>
      <c r="X25" s="25"/>
      <c r="Y25" s="25"/>
      <c r="Z25" s="25"/>
      <c r="AA25" s="24"/>
      <c r="AB25" s="24"/>
      <c r="AC25" s="24"/>
      <c r="AD25" s="24"/>
      <c r="AE25" s="23">
        <v>60</v>
      </c>
    </row>
    <row r="26" spans="1:31" ht="54" x14ac:dyDescent="0.35">
      <c r="A26" s="30">
        <f t="shared" si="0"/>
        <v>17</v>
      </c>
      <c r="B26" s="51" t="s">
        <v>157</v>
      </c>
      <c r="C26" s="21" t="s">
        <v>66</v>
      </c>
      <c r="D26" s="28">
        <v>2144011</v>
      </c>
      <c r="E26" s="28"/>
      <c r="F26" s="24"/>
      <c r="G26" s="24">
        <v>0</v>
      </c>
      <c r="H26" s="27">
        <v>0</v>
      </c>
      <c r="I26" s="24">
        <v>0</v>
      </c>
      <c r="J26" s="26">
        <v>10255</v>
      </c>
      <c r="K26" s="26">
        <v>8020</v>
      </c>
      <c r="L26" s="26"/>
      <c r="M26" s="26">
        <v>25</v>
      </c>
      <c r="N26" s="26">
        <v>950</v>
      </c>
      <c r="O26" s="26">
        <v>60</v>
      </c>
      <c r="P26" s="26"/>
      <c r="Q26" s="24">
        <v>7500</v>
      </c>
      <c r="R26" s="24">
        <v>0</v>
      </c>
      <c r="S26" s="24">
        <v>0</v>
      </c>
      <c r="T26" s="25">
        <v>9395</v>
      </c>
      <c r="U26" s="25">
        <v>329</v>
      </c>
      <c r="V26" s="25">
        <v>40</v>
      </c>
      <c r="W26" s="25"/>
      <c r="X26" s="25"/>
      <c r="Y26" s="25"/>
      <c r="Z26" s="25"/>
      <c r="AA26" s="24"/>
      <c r="AB26" s="24"/>
      <c r="AC26" s="24"/>
      <c r="AD26" s="24"/>
      <c r="AE26" s="23">
        <v>24</v>
      </c>
    </row>
    <row r="27" spans="1:31" ht="36" x14ac:dyDescent="0.35">
      <c r="A27" s="30">
        <f t="shared" si="0"/>
        <v>18</v>
      </c>
      <c r="B27" s="51" t="s">
        <v>158</v>
      </c>
      <c r="C27" s="21" t="s">
        <v>65</v>
      </c>
      <c r="D27" s="28">
        <v>2241001</v>
      </c>
      <c r="E27" s="28"/>
      <c r="F27" s="24">
        <v>9476</v>
      </c>
      <c r="G27" s="24">
        <v>26375</v>
      </c>
      <c r="H27" s="27">
        <v>17675</v>
      </c>
      <c r="I27" s="24">
        <v>20014</v>
      </c>
      <c r="J27" s="26">
        <v>25050</v>
      </c>
      <c r="K27" s="26"/>
      <c r="L27" s="26"/>
      <c r="M27" s="26">
        <v>1400</v>
      </c>
      <c r="N27" s="26">
        <v>1400</v>
      </c>
      <c r="O27" s="26"/>
      <c r="P27" s="26"/>
      <c r="Q27" s="24">
        <v>28669</v>
      </c>
      <c r="R27" s="24">
        <v>17400</v>
      </c>
      <c r="S27" s="24">
        <v>7500</v>
      </c>
      <c r="T27" s="25">
        <v>1518</v>
      </c>
      <c r="U27" s="25">
        <f>80+552</f>
        <v>632</v>
      </c>
      <c r="V27" s="25"/>
      <c r="W27" s="25"/>
      <c r="X27" s="25"/>
      <c r="Y27" s="25"/>
      <c r="Z27" s="25"/>
      <c r="AA27" s="24"/>
      <c r="AB27" s="24"/>
      <c r="AC27" s="24"/>
      <c r="AD27" s="24"/>
      <c r="AE27" s="23"/>
    </row>
    <row r="28" spans="1:31" ht="36" x14ac:dyDescent="0.35">
      <c r="A28" s="30">
        <f t="shared" si="0"/>
        <v>19</v>
      </c>
      <c r="B28" s="51" t="s">
        <v>159</v>
      </c>
      <c r="C28" s="21" t="s">
        <v>64</v>
      </c>
      <c r="D28" s="28">
        <v>2241009</v>
      </c>
      <c r="E28" s="28">
        <v>1</v>
      </c>
      <c r="F28" s="24">
        <v>24855</v>
      </c>
      <c r="G28" s="24">
        <v>48400</v>
      </c>
      <c r="H28" s="27">
        <v>34200</v>
      </c>
      <c r="I28" s="24">
        <v>43000</v>
      </c>
      <c r="J28" s="26">
        <v>3630</v>
      </c>
      <c r="K28" s="26"/>
      <c r="L28" s="26"/>
      <c r="M28" s="26">
        <v>3500</v>
      </c>
      <c r="N28" s="26">
        <v>130</v>
      </c>
      <c r="O28" s="26"/>
      <c r="P28" s="26"/>
      <c r="Q28" s="24">
        <v>29088</v>
      </c>
      <c r="R28" s="24">
        <v>0</v>
      </c>
      <c r="S28" s="24">
        <v>90</v>
      </c>
      <c r="T28" s="25">
        <v>1738</v>
      </c>
      <c r="U28" s="25">
        <v>2421</v>
      </c>
      <c r="V28" s="25"/>
      <c r="W28" s="25"/>
      <c r="X28" s="25"/>
      <c r="Y28" s="25"/>
      <c r="Z28" s="25"/>
      <c r="AA28" s="24"/>
      <c r="AB28" s="24"/>
      <c r="AC28" s="24"/>
      <c r="AD28" s="24"/>
      <c r="AE28" s="23"/>
    </row>
    <row r="29" spans="1:31" ht="42" customHeight="1" x14ac:dyDescent="0.35">
      <c r="A29" s="30">
        <f t="shared" si="0"/>
        <v>20</v>
      </c>
      <c r="B29" s="51" t="s">
        <v>160</v>
      </c>
      <c r="C29" s="31" t="s">
        <v>115</v>
      </c>
      <c r="D29" s="28">
        <v>2148004</v>
      </c>
      <c r="E29" s="28">
        <v>1</v>
      </c>
      <c r="F29" s="24"/>
      <c r="G29" s="24"/>
      <c r="H29" s="27"/>
      <c r="I29" s="24"/>
      <c r="J29" s="26">
        <v>2830</v>
      </c>
      <c r="K29" s="26"/>
      <c r="L29" s="26"/>
      <c r="M29" s="26"/>
      <c r="N29" s="26"/>
      <c r="O29" s="26"/>
      <c r="P29" s="26"/>
      <c r="Q29" s="24">
        <v>82039</v>
      </c>
      <c r="R29" s="24">
        <v>81139.25</v>
      </c>
      <c r="S29" s="24">
        <v>41869</v>
      </c>
      <c r="T29" s="25">
        <v>6967</v>
      </c>
      <c r="U29" s="25">
        <v>2615</v>
      </c>
      <c r="V29" s="25"/>
      <c r="W29" s="25"/>
      <c r="X29" s="25"/>
      <c r="Y29" s="25"/>
      <c r="Z29" s="25"/>
      <c r="AA29" s="24"/>
      <c r="AB29" s="24"/>
      <c r="AC29" s="24"/>
      <c r="AD29" s="24"/>
      <c r="AE29" s="23"/>
    </row>
    <row r="30" spans="1:31" ht="36" x14ac:dyDescent="0.35">
      <c r="A30" s="30">
        <f t="shared" si="0"/>
        <v>21</v>
      </c>
      <c r="B30" s="51" t="s">
        <v>161</v>
      </c>
      <c r="C30" s="31" t="s">
        <v>63</v>
      </c>
      <c r="D30" s="28">
        <v>2101003</v>
      </c>
      <c r="E30" s="28">
        <v>1</v>
      </c>
      <c r="F30" s="24">
        <v>64552</v>
      </c>
      <c r="G30" s="24">
        <v>64479</v>
      </c>
      <c r="H30" s="27">
        <v>49479</v>
      </c>
      <c r="I30" s="24">
        <v>64274</v>
      </c>
      <c r="J30" s="26">
        <v>10520</v>
      </c>
      <c r="K30" s="26">
        <v>2720</v>
      </c>
      <c r="L30" s="26"/>
      <c r="M30" s="26">
        <v>4000</v>
      </c>
      <c r="N30" s="26">
        <v>2000</v>
      </c>
      <c r="O30" s="26"/>
      <c r="P30" s="26"/>
      <c r="Q30" s="24">
        <v>53604</v>
      </c>
      <c r="R30" s="24">
        <v>8902</v>
      </c>
      <c r="S30" s="24">
        <v>17958</v>
      </c>
      <c r="T30" s="25"/>
      <c r="U30" s="25">
        <v>5359</v>
      </c>
      <c r="V30" s="25"/>
      <c r="W30" s="25"/>
      <c r="X30" s="25"/>
      <c r="Y30" s="25"/>
      <c r="Z30" s="25"/>
      <c r="AA30" s="24"/>
      <c r="AB30" s="24"/>
      <c r="AC30" s="24"/>
      <c r="AD30" s="24"/>
      <c r="AE30" s="23"/>
    </row>
    <row r="31" spans="1:31" ht="36" x14ac:dyDescent="0.35">
      <c r="A31" s="30">
        <f t="shared" si="0"/>
        <v>22</v>
      </c>
      <c r="B31" s="51" t="s">
        <v>162</v>
      </c>
      <c r="C31" s="31" t="s">
        <v>62</v>
      </c>
      <c r="D31" s="28">
        <v>2141005</v>
      </c>
      <c r="E31" s="28"/>
      <c r="F31" s="24">
        <v>35016</v>
      </c>
      <c r="G31" s="24">
        <v>29585</v>
      </c>
      <c r="H31" s="27">
        <v>15585</v>
      </c>
      <c r="I31" s="24">
        <v>36000</v>
      </c>
      <c r="J31" s="26">
        <v>5300</v>
      </c>
      <c r="K31" s="26"/>
      <c r="L31" s="26"/>
      <c r="M31" s="26">
        <v>1500</v>
      </c>
      <c r="N31" s="26">
        <v>1300</v>
      </c>
      <c r="O31" s="26"/>
      <c r="P31" s="26"/>
      <c r="Q31" s="24">
        <v>29384</v>
      </c>
      <c r="R31" s="24">
        <v>4919</v>
      </c>
      <c r="S31" s="24">
        <v>12630</v>
      </c>
      <c r="T31" s="25"/>
      <c r="U31" s="25">
        <v>1991</v>
      </c>
      <c r="V31" s="25"/>
      <c r="W31" s="25"/>
      <c r="X31" s="25"/>
      <c r="Y31" s="25"/>
      <c r="Z31" s="25"/>
      <c r="AA31" s="24"/>
      <c r="AB31" s="24"/>
      <c r="AC31" s="24"/>
      <c r="AD31" s="24"/>
      <c r="AE31" s="23"/>
    </row>
    <row r="32" spans="1:31" ht="36" x14ac:dyDescent="0.35">
      <c r="A32" s="30">
        <f t="shared" si="0"/>
        <v>23</v>
      </c>
      <c r="B32" s="51" t="s">
        <v>163</v>
      </c>
      <c r="C32" s="21" t="s">
        <v>61</v>
      </c>
      <c r="D32" s="28">
        <v>2101006</v>
      </c>
      <c r="E32" s="28"/>
      <c r="F32" s="24">
        <v>55772</v>
      </c>
      <c r="G32" s="24">
        <v>35500</v>
      </c>
      <c r="H32" s="27">
        <v>15000</v>
      </c>
      <c r="I32" s="24">
        <v>68960</v>
      </c>
      <c r="J32" s="26">
        <v>114391</v>
      </c>
      <c r="K32" s="26">
        <v>4450</v>
      </c>
      <c r="L32" s="26"/>
      <c r="M32" s="26">
        <v>4100</v>
      </c>
      <c r="N32" s="26">
        <v>3236</v>
      </c>
      <c r="O32" s="26">
        <v>450</v>
      </c>
      <c r="P32" s="26"/>
      <c r="Q32" s="24">
        <v>46500</v>
      </c>
      <c r="R32" s="24">
        <v>8050</v>
      </c>
      <c r="S32" s="24">
        <v>19809</v>
      </c>
      <c r="T32" s="25">
        <v>584</v>
      </c>
      <c r="U32" s="25">
        <v>3508</v>
      </c>
      <c r="V32" s="25"/>
      <c r="W32" s="25"/>
      <c r="X32" s="25"/>
      <c r="Y32" s="25"/>
      <c r="Z32" s="25"/>
      <c r="AA32" s="24"/>
      <c r="AB32" s="24"/>
      <c r="AC32" s="24"/>
      <c r="AD32" s="24"/>
      <c r="AE32" s="23"/>
    </row>
    <row r="33" spans="1:31" ht="36" x14ac:dyDescent="0.35">
      <c r="A33" s="30">
        <f t="shared" si="0"/>
        <v>24</v>
      </c>
      <c r="B33" s="51" t="s">
        <v>164</v>
      </c>
      <c r="C33" s="31" t="s">
        <v>116</v>
      </c>
      <c r="D33" s="28">
        <v>2101007</v>
      </c>
      <c r="E33" s="28"/>
      <c r="F33" s="24">
        <v>49093</v>
      </c>
      <c r="G33" s="24">
        <v>42594</v>
      </c>
      <c r="H33" s="27">
        <v>29594</v>
      </c>
      <c r="I33" s="24">
        <v>69500</v>
      </c>
      <c r="J33" s="26">
        <v>4200</v>
      </c>
      <c r="K33" s="26"/>
      <c r="L33" s="26"/>
      <c r="M33" s="26">
        <v>3000</v>
      </c>
      <c r="N33" s="26">
        <v>1200</v>
      </c>
      <c r="O33" s="26"/>
      <c r="P33" s="26"/>
      <c r="Q33" s="24">
        <v>40836</v>
      </c>
      <c r="R33" s="24">
        <v>4757</v>
      </c>
      <c r="S33" s="24">
        <v>18228</v>
      </c>
      <c r="T33" s="25"/>
      <c r="U33" s="25">
        <v>3105</v>
      </c>
      <c r="V33" s="25"/>
      <c r="W33" s="25"/>
      <c r="X33" s="25"/>
      <c r="Y33" s="25"/>
      <c r="Z33" s="25"/>
      <c r="AA33" s="24"/>
      <c r="AB33" s="24"/>
      <c r="AC33" s="24"/>
      <c r="AD33" s="24"/>
      <c r="AE33" s="23"/>
    </row>
    <row r="34" spans="1:31" ht="36" x14ac:dyDescent="0.35">
      <c r="A34" s="30">
        <f t="shared" si="0"/>
        <v>25</v>
      </c>
      <c r="B34" s="51" t="s">
        <v>165</v>
      </c>
      <c r="C34" s="31" t="s">
        <v>60</v>
      </c>
      <c r="D34" s="28">
        <v>2101011</v>
      </c>
      <c r="E34" s="28">
        <v>1</v>
      </c>
      <c r="F34" s="24">
        <v>100807</v>
      </c>
      <c r="G34" s="24">
        <v>94416</v>
      </c>
      <c r="H34" s="27">
        <v>52916</v>
      </c>
      <c r="I34" s="24">
        <v>146737</v>
      </c>
      <c r="J34" s="26">
        <v>8310</v>
      </c>
      <c r="K34" s="26"/>
      <c r="L34" s="26"/>
      <c r="M34" s="26">
        <v>2360</v>
      </c>
      <c r="N34" s="26">
        <v>2000</v>
      </c>
      <c r="O34" s="26"/>
      <c r="P34" s="26"/>
      <c r="Q34" s="24">
        <v>96472</v>
      </c>
      <c r="R34" s="24">
        <v>13959</v>
      </c>
      <c r="S34" s="24">
        <v>35145</v>
      </c>
      <c r="T34" s="25"/>
      <c r="U34" s="25">
        <v>6010</v>
      </c>
      <c r="V34" s="25"/>
      <c r="W34" s="25"/>
      <c r="X34" s="25"/>
      <c r="Y34" s="25"/>
      <c r="Z34" s="25"/>
      <c r="AA34" s="24"/>
      <c r="AB34" s="24"/>
      <c r="AC34" s="24"/>
      <c r="AD34" s="24"/>
      <c r="AE34" s="23"/>
    </row>
    <row r="35" spans="1:31" ht="36" x14ac:dyDescent="0.35">
      <c r="A35" s="30">
        <f t="shared" si="0"/>
        <v>26</v>
      </c>
      <c r="B35" s="51" t="s">
        <v>166</v>
      </c>
      <c r="C35" s="31" t="s">
        <v>59</v>
      </c>
      <c r="D35" s="28">
        <v>2101015</v>
      </c>
      <c r="E35" s="28"/>
      <c r="F35" s="24">
        <v>22422</v>
      </c>
      <c r="G35" s="24">
        <v>41175</v>
      </c>
      <c r="H35" s="27">
        <v>28980</v>
      </c>
      <c r="I35" s="24">
        <v>42799</v>
      </c>
      <c r="J35" s="26">
        <v>1000</v>
      </c>
      <c r="K35" s="26"/>
      <c r="L35" s="26"/>
      <c r="M35" s="26">
        <v>1000</v>
      </c>
      <c r="N35" s="26"/>
      <c r="O35" s="26"/>
      <c r="P35" s="26"/>
      <c r="Q35" s="24">
        <v>20517</v>
      </c>
      <c r="R35" s="24">
        <v>2936</v>
      </c>
      <c r="S35" s="24">
        <v>12739</v>
      </c>
      <c r="T35" s="25"/>
      <c r="U35" s="25">
        <v>785</v>
      </c>
      <c r="V35" s="25"/>
      <c r="W35" s="25"/>
      <c r="X35" s="25"/>
      <c r="Y35" s="25"/>
      <c r="Z35" s="25"/>
      <c r="AA35" s="24"/>
      <c r="AB35" s="24"/>
      <c r="AC35" s="24"/>
      <c r="AD35" s="24"/>
      <c r="AE35" s="23"/>
    </row>
    <row r="36" spans="1:31" ht="36" x14ac:dyDescent="0.35">
      <c r="A36" s="30">
        <f t="shared" si="0"/>
        <v>27</v>
      </c>
      <c r="B36" s="51" t="s">
        <v>167</v>
      </c>
      <c r="C36" s="21" t="s">
        <v>58</v>
      </c>
      <c r="D36" s="28">
        <v>2101016</v>
      </c>
      <c r="E36" s="28">
        <v>1</v>
      </c>
      <c r="F36" s="24">
        <v>46660</v>
      </c>
      <c r="G36" s="24">
        <v>53750</v>
      </c>
      <c r="H36" s="27">
        <v>40750</v>
      </c>
      <c r="I36" s="24">
        <v>29500</v>
      </c>
      <c r="J36" s="26">
        <v>3650</v>
      </c>
      <c r="K36" s="26"/>
      <c r="L36" s="26"/>
      <c r="M36" s="26">
        <v>1900</v>
      </c>
      <c r="N36" s="26"/>
      <c r="O36" s="26"/>
      <c r="P36" s="26"/>
      <c r="Q36" s="24">
        <v>38840</v>
      </c>
      <c r="R36" s="24">
        <v>6437</v>
      </c>
      <c r="S36" s="24">
        <v>13871</v>
      </c>
      <c r="T36" s="25"/>
      <c r="U36" s="25">
        <v>2109</v>
      </c>
      <c r="V36" s="25"/>
      <c r="W36" s="25"/>
      <c r="X36" s="25"/>
      <c r="Y36" s="25"/>
      <c r="Z36" s="25"/>
      <c r="AA36" s="24"/>
      <c r="AB36" s="24"/>
      <c r="AC36" s="24"/>
      <c r="AD36" s="24"/>
      <c r="AE36" s="23"/>
    </row>
    <row r="37" spans="1:31" ht="36" x14ac:dyDescent="0.35">
      <c r="A37" s="30">
        <f t="shared" si="0"/>
        <v>28</v>
      </c>
      <c r="B37" s="51" t="s">
        <v>168</v>
      </c>
      <c r="C37" s="31" t="s">
        <v>57</v>
      </c>
      <c r="D37" s="28">
        <v>2107018</v>
      </c>
      <c r="E37" s="28"/>
      <c r="F37" s="24"/>
      <c r="G37" s="24"/>
      <c r="H37" s="27"/>
      <c r="I37" s="24"/>
      <c r="J37" s="26"/>
      <c r="K37" s="26"/>
      <c r="L37" s="26"/>
      <c r="M37" s="26"/>
      <c r="N37" s="26"/>
      <c r="O37" s="26"/>
      <c r="P37" s="26"/>
      <c r="Q37" s="24">
        <v>1950</v>
      </c>
      <c r="R37" s="24">
        <v>1950</v>
      </c>
      <c r="S37" s="24">
        <v>43928</v>
      </c>
      <c r="T37" s="25"/>
      <c r="U37" s="25"/>
      <c r="V37" s="25"/>
      <c r="W37" s="25"/>
      <c r="X37" s="25"/>
      <c r="Y37" s="25"/>
      <c r="Z37" s="25"/>
      <c r="AA37" s="24"/>
      <c r="AB37" s="24"/>
      <c r="AC37" s="24"/>
      <c r="AD37" s="24"/>
      <c r="AE37" s="23"/>
    </row>
    <row r="38" spans="1:31" ht="36" x14ac:dyDescent="0.35">
      <c r="A38" s="30">
        <f t="shared" si="0"/>
        <v>29</v>
      </c>
      <c r="B38" s="51" t="s">
        <v>169</v>
      </c>
      <c r="C38" s="31" t="s">
        <v>56</v>
      </c>
      <c r="D38" s="28">
        <v>2107019</v>
      </c>
      <c r="E38" s="28"/>
      <c r="F38" s="24"/>
      <c r="G38" s="24"/>
      <c r="H38" s="27"/>
      <c r="I38" s="24"/>
      <c r="J38" s="26"/>
      <c r="K38" s="26"/>
      <c r="L38" s="26"/>
      <c r="M38" s="26"/>
      <c r="N38" s="26"/>
      <c r="O38" s="26"/>
      <c r="P38" s="26"/>
      <c r="Q38" s="24">
        <v>10715</v>
      </c>
      <c r="R38" s="24">
        <v>10715</v>
      </c>
      <c r="S38" s="24">
        <v>30044</v>
      </c>
      <c r="T38" s="25"/>
      <c r="U38" s="25"/>
      <c r="V38" s="25"/>
      <c r="W38" s="25"/>
      <c r="X38" s="25"/>
      <c r="Y38" s="25"/>
      <c r="Z38" s="25"/>
      <c r="AA38" s="24"/>
      <c r="AB38" s="24"/>
      <c r="AC38" s="24"/>
      <c r="AD38" s="24"/>
      <c r="AE38" s="23"/>
    </row>
    <row r="39" spans="1:31" ht="36" x14ac:dyDescent="0.35">
      <c r="A39" s="30">
        <f t="shared" si="0"/>
        <v>30</v>
      </c>
      <c r="B39" s="51" t="s">
        <v>170</v>
      </c>
      <c r="C39" s="21" t="s">
        <v>55</v>
      </c>
      <c r="D39" s="28">
        <v>2107802</v>
      </c>
      <c r="E39" s="28"/>
      <c r="F39" s="24"/>
      <c r="G39" s="24"/>
      <c r="H39" s="27"/>
      <c r="I39" s="24"/>
      <c r="J39" s="26"/>
      <c r="K39" s="26"/>
      <c r="L39" s="26"/>
      <c r="M39" s="26"/>
      <c r="N39" s="26"/>
      <c r="O39" s="26"/>
      <c r="P39" s="26"/>
      <c r="Q39" s="24">
        <v>1350</v>
      </c>
      <c r="R39" s="24">
        <v>1350</v>
      </c>
      <c r="S39" s="24">
        <v>34459</v>
      </c>
      <c r="T39" s="25"/>
      <c r="U39" s="25"/>
      <c r="V39" s="25"/>
      <c r="W39" s="25"/>
      <c r="X39" s="25"/>
      <c r="Y39" s="25"/>
      <c r="Z39" s="25"/>
      <c r="AA39" s="24"/>
      <c r="AB39" s="24"/>
      <c r="AC39" s="24"/>
      <c r="AD39" s="24"/>
      <c r="AE39" s="23"/>
    </row>
    <row r="40" spans="1:31" ht="36" x14ac:dyDescent="0.35">
      <c r="A40" s="30">
        <f t="shared" si="0"/>
        <v>31</v>
      </c>
      <c r="B40" s="51" t="s">
        <v>171</v>
      </c>
      <c r="C40" s="21" t="s">
        <v>54</v>
      </c>
      <c r="D40" s="28">
        <v>2201001</v>
      </c>
      <c r="E40" s="28"/>
      <c r="F40" s="24">
        <v>19748</v>
      </c>
      <c r="G40" s="24">
        <v>33860</v>
      </c>
      <c r="H40" s="27">
        <v>21000</v>
      </c>
      <c r="I40" s="24">
        <v>41000</v>
      </c>
      <c r="J40" s="26">
        <v>2350</v>
      </c>
      <c r="K40" s="26"/>
      <c r="L40" s="26"/>
      <c r="M40" s="26">
        <v>550</v>
      </c>
      <c r="N40" s="26"/>
      <c r="O40" s="26"/>
      <c r="P40" s="26"/>
      <c r="Q40" s="24">
        <v>22294</v>
      </c>
      <c r="R40" s="24">
        <v>0</v>
      </c>
      <c r="S40" s="24">
        <v>0</v>
      </c>
      <c r="T40" s="25"/>
      <c r="U40" s="25">
        <v>990</v>
      </c>
      <c r="V40" s="25"/>
      <c r="W40" s="25"/>
      <c r="X40" s="25"/>
      <c r="Y40" s="25"/>
      <c r="Z40" s="25"/>
      <c r="AA40" s="24"/>
      <c r="AB40" s="24"/>
      <c r="AC40" s="24"/>
      <c r="AD40" s="24"/>
      <c r="AE40" s="23"/>
    </row>
    <row r="41" spans="1:31" ht="36" x14ac:dyDescent="0.35">
      <c r="A41" s="30">
        <f t="shared" si="0"/>
        <v>32</v>
      </c>
      <c r="B41" s="51" t="s">
        <v>172</v>
      </c>
      <c r="C41" s="21" t="s">
        <v>53</v>
      </c>
      <c r="D41" s="28">
        <v>2201003</v>
      </c>
      <c r="E41" s="28"/>
      <c r="F41" s="24">
        <v>18453</v>
      </c>
      <c r="G41" s="24">
        <v>38175</v>
      </c>
      <c r="H41" s="27">
        <v>16805</v>
      </c>
      <c r="I41" s="24">
        <v>40848</v>
      </c>
      <c r="J41" s="26">
        <v>3500</v>
      </c>
      <c r="K41" s="26"/>
      <c r="L41" s="26"/>
      <c r="M41" s="26">
        <v>3500</v>
      </c>
      <c r="N41" s="26"/>
      <c r="O41" s="26"/>
      <c r="P41" s="26"/>
      <c r="Q41" s="24">
        <v>22285</v>
      </c>
      <c r="R41" s="24">
        <v>0</v>
      </c>
      <c r="S41" s="24">
        <v>0</v>
      </c>
      <c r="T41" s="25"/>
      <c r="U41" s="25">
        <v>1997</v>
      </c>
      <c r="V41" s="25"/>
      <c r="W41" s="25"/>
      <c r="X41" s="25"/>
      <c r="Y41" s="25"/>
      <c r="Z41" s="25"/>
      <c r="AA41" s="24"/>
      <c r="AB41" s="24"/>
      <c r="AC41" s="24"/>
      <c r="AD41" s="24"/>
      <c r="AE41" s="23"/>
    </row>
    <row r="42" spans="1:31" ht="36" x14ac:dyDescent="0.35">
      <c r="A42" s="30">
        <f t="shared" si="0"/>
        <v>33</v>
      </c>
      <c r="B42" s="54" t="s">
        <v>257</v>
      </c>
      <c r="C42" s="21" t="s">
        <v>52</v>
      </c>
      <c r="D42" s="28">
        <v>2201017</v>
      </c>
      <c r="E42" s="28"/>
      <c r="F42" s="24">
        <v>22050</v>
      </c>
      <c r="G42" s="24">
        <v>48000</v>
      </c>
      <c r="H42" s="27">
        <v>30000</v>
      </c>
      <c r="I42" s="24">
        <v>40000</v>
      </c>
      <c r="J42" s="26">
        <v>3100</v>
      </c>
      <c r="K42" s="26"/>
      <c r="L42" s="26"/>
      <c r="M42" s="26">
        <v>1600</v>
      </c>
      <c r="N42" s="26"/>
      <c r="O42" s="26"/>
      <c r="P42" s="26"/>
      <c r="Q42" s="24">
        <v>30102</v>
      </c>
      <c r="R42" s="24">
        <v>5000</v>
      </c>
      <c r="S42" s="24">
        <v>400</v>
      </c>
      <c r="T42" s="25"/>
      <c r="U42" s="25">
        <v>1095</v>
      </c>
      <c r="V42" s="25"/>
      <c r="W42" s="25"/>
      <c r="X42" s="25"/>
      <c r="Y42" s="25"/>
      <c r="Z42" s="25"/>
      <c r="AA42" s="24"/>
      <c r="AB42" s="24"/>
      <c r="AC42" s="24"/>
      <c r="AD42" s="24"/>
      <c r="AE42" s="23"/>
    </row>
    <row r="43" spans="1:31" ht="36" x14ac:dyDescent="0.35">
      <c r="A43" s="30">
        <f t="shared" si="0"/>
        <v>34</v>
      </c>
      <c r="B43" s="51" t="s">
        <v>173</v>
      </c>
      <c r="C43" s="21" t="s">
        <v>51</v>
      </c>
      <c r="D43" s="28">
        <v>2207022</v>
      </c>
      <c r="E43" s="28"/>
      <c r="F43" s="24"/>
      <c r="G43" s="24">
        <v>0</v>
      </c>
      <c r="H43" s="27">
        <v>0</v>
      </c>
      <c r="I43" s="24">
        <v>0</v>
      </c>
      <c r="J43" s="26"/>
      <c r="K43" s="26"/>
      <c r="L43" s="26"/>
      <c r="M43" s="26"/>
      <c r="N43" s="26"/>
      <c r="O43" s="26"/>
      <c r="P43" s="26"/>
      <c r="Q43" s="24">
        <v>5500</v>
      </c>
      <c r="R43" s="24">
        <v>5500</v>
      </c>
      <c r="S43" s="24">
        <v>32205</v>
      </c>
      <c r="T43" s="25"/>
      <c r="U43" s="25"/>
      <c r="V43" s="25"/>
      <c r="W43" s="25"/>
      <c r="X43" s="25"/>
      <c r="Y43" s="25"/>
      <c r="Z43" s="25"/>
      <c r="AA43" s="24"/>
      <c r="AB43" s="24"/>
      <c r="AC43" s="24"/>
      <c r="AD43" s="24"/>
      <c r="AE43" s="23"/>
    </row>
    <row r="44" spans="1:31" ht="36" x14ac:dyDescent="0.35">
      <c r="A44" s="30">
        <f t="shared" si="0"/>
        <v>35</v>
      </c>
      <c r="B44" s="51" t="s">
        <v>174</v>
      </c>
      <c r="C44" s="21" t="s">
        <v>50</v>
      </c>
      <c r="D44" s="28">
        <v>2201024</v>
      </c>
      <c r="E44" s="28"/>
      <c r="F44" s="24">
        <v>16866</v>
      </c>
      <c r="G44" s="24">
        <v>25857</v>
      </c>
      <c r="H44" s="27">
        <v>15200</v>
      </c>
      <c r="I44" s="24">
        <v>27000</v>
      </c>
      <c r="J44" s="26">
        <v>1100</v>
      </c>
      <c r="K44" s="26"/>
      <c r="L44" s="26"/>
      <c r="M44" s="26">
        <v>1100</v>
      </c>
      <c r="N44" s="26"/>
      <c r="O44" s="26"/>
      <c r="P44" s="26"/>
      <c r="Q44" s="24">
        <v>19503</v>
      </c>
      <c r="R44" s="24">
        <v>0</v>
      </c>
      <c r="S44" s="24">
        <v>0</v>
      </c>
      <c r="T44" s="25"/>
      <c r="U44" s="25">
        <v>904</v>
      </c>
      <c r="V44" s="25"/>
      <c r="W44" s="25"/>
      <c r="X44" s="25"/>
      <c r="Y44" s="25"/>
      <c r="Z44" s="25"/>
      <c r="AA44" s="24"/>
      <c r="AB44" s="24"/>
      <c r="AC44" s="24"/>
      <c r="AD44" s="24"/>
      <c r="AE44" s="23"/>
    </row>
    <row r="45" spans="1:31" ht="40.950000000000003" customHeight="1" x14ac:dyDescent="0.35">
      <c r="A45" s="30">
        <f t="shared" si="0"/>
        <v>36</v>
      </c>
      <c r="B45" s="51" t="s">
        <v>175</v>
      </c>
      <c r="C45" s="21" t="s">
        <v>49</v>
      </c>
      <c r="D45" s="28">
        <v>4346001</v>
      </c>
      <c r="E45" s="28">
        <v>1</v>
      </c>
      <c r="F45" s="24">
        <v>24942</v>
      </c>
      <c r="G45" s="24">
        <v>71056</v>
      </c>
      <c r="H45" s="27">
        <v>55507</v>
      </c>
      <c r="I45" s="24">
        <v>33757</v>
      </c>
      <c r="J45" s="26">
        <v>8432</v>
      </c>
      <c r="K45" s="26">
        <v>320</v>
      </c>
      <c r="L45" s="26">
        <v>175</v>
      </c>
      <c r="M45" s="26">
        <v>991</v>
      </c>
      <c r="N45" s="26">
        <v>640</v>
      </c>
      <c r="O45" s="26">
        <f>350+31</f>
        <v>381</v>
      </c>
      <c r="P45" s="26"/>
      <c r="Q45" s="24">
        <f>43049+119</f>
        <v>43168</v>
      </c>
      <c r="R45" s="24">
        <v>11809.5</v>
      </c>
      <c r="S45" s="24">
        <v>18474</v>
      </c>
      <c r="T45" s="25">
        <f>4828+290+70</f>
        <v>5188</v>
      </c>
      <c r="U45" s="25">
        <v>2041</v>
      </c>
      <c r="V45" s="25">
        <v>466</v>
      </c>
      <c r="W45" s="25"/>
      <c r="X45" s="25"/>
      <c r="Y45" s="25"/>
      <c r="Z45" s="25"/>
      <c r="AA45" s="24"/>
      <c r="AB45" s="24"/>
      <c r="AC45" s="24"/>
      <c r="AD45" s="24"/>
      <c r="AE45" s="23">
        <v>5500</v>
      </c>
    </row>
    <row r="46" spans="1:31" ht="36" x14ac:dyDescent="0.35">
      <c r="A46" s="30">
        <f t="shared" si="0"/>
        <v>37</v>
      </c>
      <c r="B46" s="51" t="s">
        <v>176</v>
      </c>
      <c r="C46" s="21" t="s">
        <v>48</v>
      </c>
      <c r="D46" s="28">
        <v>6341001</v>
      </c>
      <c r="E46" s="28">
        <v>1</v>
      </c>
      <c r="F46" s="24">
        <v>2479</v>
      </c>
      <c r="G46" s="24">
        <v>1600</v>
      </c>
      <c r="H46" s="27">
        <v>1350</v>
      </c>
      <c r="I46" s="24">
        <v>4218</v>
      </c>
      <c r="J46" s="26">
        <v>700</v>
      </c>
      <c r="K46" s="26"/>
      <c r="L46" s="26"/>
      <c r="M46" s="26">
        <v>700</v>
      </c>
      <c r="N46" s="26"/>
      <c r="O46" s="26"/>
      <c r="P46" s="26"/>
      <c r="Q46" s="24">
        <v>1762</v>
      </c>
      <c r="R46" s="24">
        <v>300</v>
      </c>
      <c r="S46" s="24">
        <v>1503</v>
      </c>
      <c r="T46" s="25"/>
      <c r="U46" s="25">
        <v>281</v>
      </c>
      <c r="V46" s="25"/>
      <c r="W46" s="25"/>
      <c r="X46" s="25"/>
      <c r="Y46" s="25"/>
      <c r="Z46" s="25"/>
      <c r="AA46" s="24"/>
      <c r="AB46" s="24"/>
      <c r="AC46" s="24"/>
      <c r="AD46" s="24"/>
      <c r="AE46" s="23"/>
    </row>
    <row r="47" spans="1:31" ht="36" x14ac:dyDescent="0.35">
      <c r="A47" s="30">
        <f t="shared" si="0"/>
        <v>38</v>
      </c>
      <c r="B47" s="51" t="s">
        <v>177</v>
      </c>
      <c r="C47" s="21" t="s">
        <v>47</v>
      </c>
      <c r="D47" s="28">
        <v>2310001</v>
      </c>
      <c r="E47" s="28"/>
      <c r="F47" s="24"/>
      <c r="G47" s="24"/>
      <c r="H47" s="27"/>
      <c r="I47" s="24"/>
      <c r="J47" s="26"/>
      <c r="K47" s="26"/>
      <c r="L47" s="26"/>
      <c r="M47" s="26"/>
      <c r="N47" s="26"/>
      <c r="O47" s="26"/>
      <c r="P47" s="26"/>
      <c r="Q47" s="24"/>
      <c r="R47" s="24"/>
      <c r="S47" s="24"/>
      <c r="T47" s="25"/>
      <c r="U47" s="25"/>
      <c r="V47" s="25"/>
      <c r="W47" s="25"/>
      <c r="X47" s="25"/>
      <c r="Y47" s="25"/>
      <c r="Z47" s="25"/>
      <c r="AA47" s="24">
        <v>591008</v>
      </c>
      <c r="AB47" s="24">
        <v>39400</v>
      </c>
      <c r="AC47" s="24">
        <v>159100</v>
      </c>
      <c r="AD47" s="24">
        <v>21500</v>
      </c>
      <c r="AE47" s="23"/>
    </row>
    <row r="48" spans="1:31" x14ac:dyDescent="0.35">
      <c r="A48" s="30">
        <f t="shared" si="0"/>
        <v>39</v>
      </c>
      <c r="B48" s="51" t="s">
        <v>178</v>
      </c>
      <c r="C48" s="21" t="s">
        <v>46</v>
      </c>
      <c r="D48" s="28">
        <v>2138204</v>
      </c>
      <c r="E48" s="28"/>
      <c r="F48" s="24"/>
      <c r="G48" s="24"/>
      <c r="H48" s="27"/>
      <c r="I48" s="24"/>
      <c r="J48" s="26"/>
      <c r="K48" s="26"/>
      <c r="L48" s="26"/>
      <c r="M48" s="26"/>
      <c r="N48" s="26"/>
      <c r="O48" s="26"/>
      <c r="P48" s="26"/>
      <c r="Q48" s="24"/>
      <c r="R48" s="24"/>
      <c r="S48" s="24"/>
      <c r="T48" s="25"/>
      <c r="U48" s="25">
        <v>34</v>
      </c>
      <c r="V48" s="25"/>
      <c r="W48" s="25"/>
      <c r="X48" s="25"/>
      <c r="Y48" s="25"/>
      <c r="Z48" s="25"/>
      <c r="AA48" s="24"/>
      <c r="AB48" s="24"/>
      <c r="AC48" s="24"/>
      <c r="AD48" s="24"/>
      <c r="AE48" s="23"/>
    </row>
    <row r="49" spans="1:31" x14ac:dyDescent="0.35">
      <c r="A49" s="30">
        <f t="shared" si="0"/>
        <v>40</v>
      </c>
      <c r="B49" s="51" t="s">
        <v>179</v>
      </c>
      <c r="C49" s="21" t="s">
        <v>45</v>
      </c>
      <c r="D49" s="28">
        <v>2138157</v>
      </c>
      <c r="E49" s="28"/>
      <c r="F49" s="24"/>
      <c r="G49" s="24"/>
      <c r="H49" s="27"/>
      <c r="I49" s="24"/>
      <c r="J49" s="26">
        <v>8100</v>
      </c>
      <c r="K49" s="26"/>
      <c r="L49" s="26"/>
      <c r="M49" s="26"/>
      <c r="N49" s="26"/>
      <c r="O49" s="26"/>
      <c r="P49" s="26"/>
      <c r="Q49" s="24"/>
      <c r="R49" s="24"/>
      <c r="S49" s="24"/>
      <c r="T49" s="25"/>
      <c r="U49" s="25"/>
      <c r="V49" s="25"/>
      <c r="W49" s="25"/>
      <c r="X49" s="25"/>
      <c r="Y49" s="25"/>
      <c r="Z49" s="25"/>
      <c r="AA49" s="24"/>
      <c r="AB49" s="24"/>
      <c r="AC49" s="24"/>
      <c r="AD49" s="24"/>
      <c r="AE49" s="33"/>
    </row>
    <row r="50" spans="1:31" x14ac:dyDescent="0.35">
      <c r="A50" s="30">
        <f t="shared" si="0"/>
        <v>41</v>
      </c>
      <c r="B50" s="51" t="s">
        <v>258</v>
      </c>
      <c r="C50" s="21" t="s">
        <v>44</v>
      </c>
      <c r="D50" s="28">
        <v>2304002</v>
      </c>
      <c r="E50" s="28"/>
      <c r="F50" s="24"/>
      <c r="G50" s="24"/>
      <c r="H50" s="27"/>
      <c r="I50" s="24"/>
      <c r="J50" s="26"/>
      <c r="K50" s="26"/>
      <c r="L50" s="26"/>
      <c r="M50" s="26"/>
      <c r="N50" s="26"/>
      <c r="O50" s="26"/>
      <c r="P50" s="26"/>
      <c r="Q50" s="24">
        <v>138</v>
      </c>
      <c r="R50" s="24">
        <v>138</v>
      </c>
      <c r="S50" s="24">
        <v>298</v>
      </c>
      <c r="T50" s="25"/>
      <c r="U50" s="25"/>
      <c r="V50" s="25"/>
      <c r="W50" s="25"/>
      <c r="X50" s="25"/>
      <c r="Y50" s="25"/>
      <c r="Z50" s="25"/>
      <c r="AA50" s="24"/>
      <c r="AB50" s="24"/>
      <c r="AC50" s="24"/>
      <c r="AD50" s="24"/>
      <c r="AE50" s="23"/>
    </row>
    <row r="51" spans="1:31" x14ac:dyDescent="0.35">
      <c r="A51" s="30">
        <f t="shared" si="0"/>
        <v>42</v>
      </c>
      <c r="B51" s="51" t="s">
        <v>180</v>
      </c>
      <c r="C51" s="21" t="s">
        <v>43</v>
      </c>
      <c r="D51" s="28">
        <v>2304005</v>
      </c>
      <c r="E51" s="28"/>
      <c r="F51" s="24"/>
      <c r="G51" s="24"/>
      <c r="H51" s="27"/>
      <c r="I51" s="24"/>
      <c r="J51" s="26"/>
      <c r="K51" s="26"/>
      <c r="L51" s="26"/>
      <c r="M51" s="26"/>
      <c r="N51" s="26"/>
      <c r="O51" s="26"/>
      <c r="P51" s="26"/>
      <c r="Q51" s="24">
        <v>0</v>
      </c>
      <c r="R51" s="24">
        <v>0</v>
      </c>
      <c r="S51" s="24">
        <v>2452</v>
      </c>
      <c r="T51" s="25"/>
      <c r="U51" s="25"/>
      <c r="V51" s="25"/>
      <c r="W51" s="25"/>
      <c r="X51" s="25"/>
      <c r="Y51" s="25"/>
      <c r="Z51" s="25"/>
      <c r="AA51" s="24"/>
      <c r="AB51" s="24"/>
      <c r="AC51" s="24"/>
      <c r="AD51" s="24"/>
      <c r="AE51" s="23"/>
    </row>
    <row r="52" spans="1:31" ht="32.85" customHeight="1" x14ac:dyDescent="0.35">
      <c r="A52" s="30">
        <f t="shared" si="0"/>
        <v>43</v>
      </c>
      <c r="B52" s="51" t="s">
        <v>181</v>
      </c>
      <c r="C52" s="21" t="s">
        <v>42</v>
      </c>
      <c r="D52" s="28">
        <v>2107803</v>
      </c>
      <c r="E52" s="28"/>
      <c r="F52" s="24">
        <v>4925</v>
      </c>
      <c r="G52" s="24">
        <v>6570</v>
      </c>
      <c r="H52" s="27">
        <v>6200</v>
      </c>
      <c r="I52" s="24">
        <v>3000</v>
      </c>
      <c r="J52" s="26">
        <v>270</v>
      </c>
      <c r="K52" s="26"/>
      <c r="L52" s="26"/>
      <c r="M52" s="26">
        <v>270</v>
      </c>
      <c r="N52" s="26">
        <v>0</v>
      </c>
      <c r="O52" s="26"/>
      <c r="P52" s="26"/>
      <c r="Q52" s="24">
        <v>11643</v>
      </c>
      <c r="R52" s="24">
        <v>8101</v>
      </c>
      <c r="S52" s="24">
        <v>9191</v>
      </c>
      <c r="T52" s="25"/>
      <c r="U52" s="25">
        <v>228</v>
      </c>
      <c r="V52" s="25"/>
      <c r="W52" s="25"/>
      <c r="X52" s="25"/>
      <c r="Y52" s="25"/>
      <c r="Z52" s="25"/>
      <c r="AA52" s="24"/>
      <c r="AB52" s="24"/>
      <c r="AC52" s="24"/>
      <c r="AD52" s="24"/>
      <c r="AE52" s="23"/>
    </row>
    <row r="53" spans="1:31" ht="54" x14ac:dyDescent="0.35">
      <c r="A53" s="30">
        <f t="shared" si="0"/>
        <v>44</v>
      </c>
      <c r="B53" s="51" t="s">
        <v>182</v>
      </c>
      <c r="C53" s="21" t="s">
        <v>41</v>
      </c>
      <c r="D53" s="28">
        <v>2223001</v>
      </c>
      <c r="E53" s="28"/>
      <c r="F53" s="24"/>
      <c r="G53" s="24"/>
      <c r="H53" s="27"/>
      <c r="I53" s="24"/>
      <c r="J53" s="26"/>
      <c r="K53" s="26"/>
      <c r="L53" s="26"/>
      <c r="M53" s="26"/>
      <c r="N53" s="26"/>
      <c r="O53" s="26"/>
      <c r="P53" s="26"/>
      <c r="Q53" s="24">
        <v>0</v>
      </c>
      <c r="R53" s="24">
        <v>0</v>
      </c>
      <c r="S53" s="24">
        <v>300</v>
      </c>
      <c r="T53" s="25">
        <v>2800</v>
      </c>
      <c r="U53" s="25">
        <v>787</v>
      </c>
      <c r="V53" s="25"/>
      <c r="W53" s="25"/>
      <c r="X53" s="25"/>
      <c r="Y53" s="25"/>
      <c r="Z53" s="25"/>
      <c r="AA53" s="24"/>
      <c r="AB53" s="24"/>
      <c r="AC53" s="24"/>
      <c r="AD53" s="24"/>
      <c r="AE53" s="23"/>
    </row>
    <row r="54" spans="1:31" ht="25.2" customHeight="1" x14ac:dyDescent="0.35">
      <c r="A54" s="30">
        <f t="shared" si="0"/>
        <v>45</v>
      </c>
      <c r="B54" s="51" t="s">
        <v>183</v>
      </c>
      <c r="C54" s="21" t="s">
        <v>40</v>
      </c>
      <c r="D54" s="28">
        <v>2138162</v>
      </c>
      <c r="E54" s="28"/>
      <c r="F54" s="24"/>
      <c r="G54" s="24"/>
      <c r="H54" s="27"/>
      <c r="I54" s="24"/>
      <c r="J54" s="26">
        <v>23485</v>
      </c>
      <c r="K54" s="26">
        <v>3150</v>
      </c>
      <c r="L54" s="26">
        <v>14835</v>
      </c>
      <c r="M54" s="26">
        <v>0</v>
      </c>
      <c r="N54" s="26"/>
      <c r="O54" s="26"/>
      <c r="P54" s="26"/>
      <c r="Q54" s="24"/>
      <c r="R54" s="24"/>
      <c r="S54" s="24"/>
      <c r="T54" s="25"/>
      <c r="U54" s="25"/>
      <c r="V54" s="25"/>
      <c r="W54" s="25"/>
      <c r="X54" s="25"/>
      <c r="Y54" s="25"/>
      <c r="Z54" s="25"/>
      <c r="AA54" s="24"/>
      <c r="AB54" s="24"/>
      <c r="AC54" s="24"/>
      <c r="AD54" s="24"/>
      <c r="AE54" s="23"/>
    </row>
    <row r="55" spans="1:31" ht="39" customHeight="1" x14ac:dyDescent="0.35">
      <c r="A55" s="30">
        <f t="shared" si="0"/>
        <v>46</v>
      </c>
      <c r="B55" s="51" t="s">
        <v>184</v>
      </c>
      <c r="C55" s="21" t="s">
        <v>39</v>
      </c>
      <c r="D55" s="28">
        <v>2306172</v>
      </c>
      <c r="E55" s="28"/>
      <c r="F55" s="24"/>
      <c r="G55" s="24"/>
      <c r="H55" s="27"/>
      <c r="I55" s="24"/>
      <c r="J55" s="26">
        <v>1770</v>
      </c>
      <c r="K55" s="26"/>
      <c r="L55" s="26">
        <v>270</v>
      </c>
      <c r="M55" s="26"/>
      <c r="N55" s="26"/>
      <c r="O55" s="26"/>
      <c r="P55" s="26"/>
      <c r="Q55" s="24"/>
      <c r="R55" s="24"/>
      <c r="S55" s="24"/>
      <c r="T55" s="25"/>
      <c r="U55" s="25"/>
      <c r="V55" s="25"/>
      <c r="W55" s="25"/>
      <c r="X55" s="25"/>
      <c r="Y55" s="25"/>
      <c r="Z55" s="25"/>
      <c r="AA55" s="24"/>
      <c r="AB55" s="24"/>
      <c r="AC55" s="24"/>
      <c r="AD55" s="24"/>
      <c r="AE55" s="23"/>
    </row>
    <row r="56" spans="1:31" ht="34.65" customHeight="1" x14ac:dyDescent="0.35">
      <c r="A56" s="30">
        <f t="shared" si="0"/>
        <v>47</v>
      </c>
      <c r="B56" s="51" t="s">
        <v>185</v>
      </c>
      <c r="C56" s="21" t="s">
        <v>38</v>
      </c>
      <c r="D56" s="28">
        <v>2107176</v>
      </c>
      <c r="E56" s="28"/>
      <c r="F56" s="24"/>
      <c r="G56" s="24"/>
      <c r="H56" s="27"/>
      <c r="I56" s="24"/>
      <c r="J56" s="26"/>
      <c r="K56" s="26"/>
      <c r="L56" s="26"/>
      <c r="M56" s="26"/>
      <c r="N56" s="26"/>
      <c r="O56" s="26"/>
      <c r="P56" s="26"/>
      <c r="Q56" s="24">
        <v>0</v>
      </c>
      <c r="R56" s="24">
        <v>0</v>
      </c>
      <c r="S56" s="24">
        <v>1074</v>
      </c>
      <c r="T56" s="25"/>
      <c r="U56" s="25"/>
      <c r="V56" s="25"/>
      <c r="W56" s="25"/>
      <c r="X56" s="25"/>
      <c r="Y56" s="25"/>
      <c r="Z56" s="25"/>
      <c r="AA56" s="24"/>
      <c r="AB56" s="24"/>
      <c r="AC56" s="24"/>
      <c r="AD56" s="24"/>
      <c r="AE56" s="23"/>
    </row>
    <row r="57" spans="1:31" ht="18" customHeight="1" x14ac:dyDescent="0.35">
      <c r="A57" s="30">
        <f t="shared" si="0"/>
        <v>48</v>
      </c>
      <c r="B57" s="51" t="s">
        <v>186</v>
      </c>
      <c r="C57" s="21" t="s">
        <v>37</v>
      </c>
      <c r="D57" s="28">
        <v>2106185</v>
      </c>
      <c r="E57" s="28"/>
      <c r="F57" s="24"/>
      <c r="G57" s="24"/>
      <c r="H57" s="27"/>
      <c r="I57" s="24"/>
      <c r="J57" s="26">
        <v>435</v>
      </c>
      <c r="K57" s="26">
        <v>55</v>
      </c>
      <c r="L57" s="26">
        <v>380</v>
      </c>
      <c r="M57" s="26"/>
      <c r="N57" s="26"/>
      <c r="O57" s="26"/>
      <c r="P57" s="26"/>
      <c r="Q57" s="24"/>
      <c r="R57" s="24"/>
      <c r="S57" s="24"/>
      <c r="T57" s="25"/>
      <c r="U57" s="25"/>
      <c r="V57" s="25"/>
      <c r="W57" s="25"/>
      <c r="X57" s="25"/>
      <c r="Y57" s="25"/>
      <c r="Z57" s="25"/>
      <c r="AA57" s="24"/>
      <c r="AB57" s="24"/>
      <c r="AC57" s="24"/>
      <c r="AD57" s="24"/>
      <c r="AE57" s="23"/>
    </row>
    <row r="58" spans="1:31" ht="21" customHeight="1" x14ac:dyDescent="0.35">
      <c r="A58" s="30">
        <f t="shared" si="0"/>
        <v>49</v>
      </c>
      <c r="B58" s="51" t="s">
        <v>187</v>
      </c>
      <c r="C58" s="21" t="s">
        <v>36</v>
      </c>
      <c r="D58" s="28">
        <v>2238211</v>
      </c>
      <c r="E58" s="28"/>
      <c r="F58" s="24"/>
      <c r="G58" s="24"/>
      <c r="H58" s="27"/>
      <c r="I58" s="24"/>
      <c r="J58" s="26">
        <v>17350</v>
      </c>
      <c r="K58" s="26"/>
      <c r="L58" s="26"/>
      <c r="M58" s="26">
        <v>2200</v>
      </c>
      <c r="N58" s="26">
        <v>50</v>
      </c>
      <c r="O58" s="26"/>
      <c r="P58" s="26"/>
      <c r="Q58" s="24">
        <v>27844</v>
      </c>
      <c r="R58" s="24">
        <v>27664</v>
      </c>
      <c r="S58" s="24">
        <v>373</v>
      </c>
      <c r="T58" s="25"/>
      <c r="U58" s="25"/>
      <c r="V58" s="25"/>
      <c r="W58" s="25"/>
      <c r="X58" s="25"/>
      <c r="Y58" s="25"/>
      <c r="Z58" s="25"/>
      <c r="AA58" s="24"/>
      <c r="AB58" s="24"/>
      <c r="AC58" s="24"/>
      <c r="AD58" s="24"/>
      <c r="AE58" s="23"/>
    </row>
    <row r="59" spans="1:31" ht="35.4" customHeight="1" x14ac:dyDescent="0.35">
      <c r="A59" s="30">
        <f t="shared" si="0"/>
        <v>50</v>
      </c>
      <c r="B59" s="51" t="s">
        <v>188</v>
      </c>
      <c r="C59" s="21" t="s">
        <v>35</v>
      </c>
      <c r="D59" s="28">
        <v>2138237</v>
      </c>
      <c r="E59" s="28"/>
      <c r="F59" s="24"/>
      <c r="G59" s="24"/>
      <c r="H59" s="27"/>
      <c r="I59" s="24"/>
      <c r="J59" s="26">
        <v>700</v>
      </c>
      <c r="K59" s="26"/>
      <c r="L59" s="26"/>
      <c r="M59" s="26"/>
      <c r="N59" s="26"/>
      <c r="O59" s="26"/>
      <c r="P59" s="26"/>
      <c r="Q59" s="24"/>
      <c r="R59" s="24"/>
      <c r="S59" s="24"/>
      <c r="T59" s="25"/>
      <c r="U59" s="25">
        <v>1535</v>
      </c>
      <c r="V59" s="25"/>
      <c r="W59" s="25"/>
      <c r="X59" s="25"/>
      <c r="Y59" s="25"/>
      <c r="Z59" s="25"/>
      <c r="AA59" s="24"/>
      <c r="AB59" s="24"/>
      <c r="AC59" s="24"/>
      <c r="AD59" s="24"/>
      <c r="AE59" s="23"/>
    </row>
    <row r="60" spans="1:31" x14ac:dyDescent="0.35">
      <c r="A60" s="30">
        <f t="shared" si="0"/>
        <v>51</v>
      </c>
      <c r="B60" s="51" t="s">
        <v>189</v>
      </c>
      <c r="C60" s="21" t="s">
        <v>34</v>
      </c>
      <c r="D60" s="28">
        <v>2338217</v>
      </c>
      <c r="E60" s="28"/>
      <c r="F60" s="24"/>
      <c r="G60" s="24"/>
      <c r="H60" s="27"/>
      <c r="I60" s="24"/>
      <c r="J60" s="26"/>
      <c r="K60" s="26"/>
      <c r="L60" s="26"/>
      <c r="M60" s="26"/>
      <c r="N60" s="26"/>
      <c r="O60" s="26"/>
      <c r="P60" s="26"/>
      <c r="Q60" s="24">
        <v>0</v>
      </c>
      <c r="R60" s="24">
        <v>0</v>
      </c>
      <c r="S60" s="24">
        <v>250</v>
      </c>
      <c r="T60" s="25"/>
      <c r="U60" s="25"/>
      <c r="V60" s="25"/>
      <c r="W60" s="25"/>
      <c r="X60" s="25"/>
      <c r="Y60" s="25"/>
      <c r="Z60" s="25"/>
      <c r="AA60" s="24"/>
      <c r="AB60" s="24"/>
      <c r="AC60" s="24"/>
      <c r="AD60" s="24"/>
      <c r="AE60" s="23"/>
    </row>
    <row r="61" spans="1:31" x14ac:dyDescent="0.35">
      <c r="A61" s="30">
        <f t="shared" si="0"/>
        <v>52</v>
      </c>
      <c r="B61" s="51" t="s">
        <v>190</v>
      </c>
      <c r="C61" s="21" t="s">
        <v>33</v>
      </c>
      <c r="D61" s="29">
        <v>2301194</v>
      </c>
      <c r="E61" s="28"/>
      <c r="F61" s="24"/>
      <c r="G61" s="24"/>
      <c r="H61" s="27"/>
      <c r="I61" s="24"/>
      <c r="J61" s="26">
        <v>7603</v>
      </c>
      <c r="K61" s="26"/>
      <c r="L61" s="26"/>
      <c r="M61" s="26">
        <v>1500</v>
      </c>
      <c r="N61" s="26"/>
      <c r="O61" s="26"/>
      <c r="P61" s="26"/>
      <c r="Q61" s="24">
        <v>8641</v>
      </c>
      <c r="R61" s="24">
        <v>8641</v>
      </c>
      <c r="S61" s="24">
        <v>409</v>
      </c>
      <c r="T61" s="25"/>
      <c r="U61" s="25">
        <v>135</v>
      </c>
      <c r="V61" s="25"/>
      <c r="W61" s="25"/>
      <c r="X61" s="25"/>
      <c r="Y61" s="25"/>
      <c r="Z61" s="25"/>
      <c r="AA61" s="24"/>
      <c r="AB61" s="24"/>
      <c r="AC61" s="24"/>
      <c r="AD61" s="24"/>
      <c r="AE61" s="23"/>
    </row>
    <row r="62" spans="1:31" x14ac:dyDescent="0.35">
      <c r="A62" s="30">
        <f t="shared" si="0"/>
        <v>53</v>
      </c>
      <c r="B62" s="51" t="s">
        <v>191</v>
      </c>
      <c r="C62" s="21" t="s">
        <v>32</v>
      </c>
      <c r="D62" s="29">
        <v>2138235</v>
      </c>
      <c r="E62" s="28"/>
      <c r="F62" s="24"/>
      <c r="G62" s="24"/>
      <c r="H62" s="27"/>
      <c r="I62" s="24"/>
      <c r="J62" s="26">
        <v>200</v>
      </c>
      <c r="K62" s="26">
        <v>200</v>
      </c>
      <c r="L62" s="26"/>
      <c r="M62" s="26"/>
      <c r="N62" s="26"/>
      <c r="O62" s="26"/>
      <c r="P62" s="26"/>
      <c r="Q62" s="24">
        <v>375</v>
      </c>
      <c r="R62" s="24">
        <v>375</v>
      </c>
      <c r="S62" s="24">
        <v>96</v>
      </c>
      <c r="T62" s="25"/>
      <c r="U62" s="25"/>
      <c r="V62" s="25"/>
      <c r="W62" s="25"/>
      <c r="X62" s="25"/>
      <c r="Y62" s="25"/>
      <c r="Z62" s="25"/>
      <c r="AA62" s="24"/>
      <c r="AB62" s="24"/>
      <c r="AC62" s="24"/>
      <c r="AD62" s="24"/>
      <c r="AE62" s="23"/>
    </row>
    <row r="63" spans="1:31" ht="23.4" customHeight="1" x14ac:dyDescent="0.35">
      <c r="A63" s="30">
        <f t="shared" si="0"/>
        <v>54</v>
      </c>
      <c r="B63" s="51" t="s">
        <v>192</v>
      </c>
      <c r="C63" s="21" t="s">
        <v>31</v>
      </c>
      <c r="D63" s="29">
        <v>2138231</v>
      </c>
      <c r="E63" s="28">
        <v>1</v>
      </c>
      <c r="F63" s="24"/>
      <c r="G63" s="24"/>
      <c r="H63" s="27"/>
      <c r="I63" s="24"/>
      <c r="J63" s="26"/>
      <c r="K63" s="26"/>
      <c r="L63" s="26"/>
      <c r="M63" s="26"/>
      <c r="N63" s="26"/>
      <c r="O63" s="26"/>
      <c r="P63" s="26"/>
      <c r="Q63" s="24"/>
      <c r="R63" s="24"/>
      <c r="S63" s="24"/>
      <c r="T63" s="25"/>
      <c r="U63" s="25"/>
      <c r="V63" s="25"/>
      <c r="W63" s="25"/>
      <c r="X63" s="25"/>
      <c r="Y63" s="25"/>
      <c r="Z63" s="25"/>
      <c r="AA63" s="24"/>
      <c r="AB63" s="24"/>
      <c r="AC63" s="24"/>
      <c r="AD63" s="24"/>
      <c r="AE63" s="23">
        <v>7106</v>
      </c>
    </row>
    <row r="64" spans="1:31" x14ac:dyDescent="0.35">
      <c r="A64" s="30">
        <f t="shared" si="0"/>
        <v>55</v>
      </c>
      <c r="B64" s="51" t="s">
        <v>193</v>
      </c>
      <c r="C64" s="21" t="s">
        <v>30</v>
      </c>
      <c r="D64" s="29">
        <v>2138243</v>
      </c>
      <c r="E64" s="28">
        <v>1</v>
      </c>
      <c r="F64" s="24"/>
      <c r="G64" s="24"/>
      <c r="H64" s="27"/>
      <c r="I64" s="24"/>
      <c r="J64" s="26"/>
      <c r="K64" s="26"/>
      <c r="L64" s="26"/>
      <c r="M64" s="26"/>
      <c r="N64" s="26"/>
      <c r="O64" s="26"/>
      <c r="P64" s="26"/>
      <c r="Q64" s="24"/>
      <c r="R64" s="24"/>
      <c r="S64" s="24"/>
      <c r="T64" s="25"/>
      <c r="U64" s="25">
        <v>0</v>
      </c>
      <c r="V64" s="25"/>
      <c r="W64" s="25"/>
      <c r="X64" s="25"/>
      <c r="Y64" s="25"/>
      <c r="Z64" s="25"/>
      <c r="AA64" s="24"/>
      <c r="AB64" s="24"/>
      <c r="AC64" s="24"/>
      <c r="AD64" s="24"/>
      <c r="AE64" s="23">
        <v>0</v>
      </c>
    </row>
    <row r="65" spans="1:31" x14ac:dyDescent="0.35">
      <c r="A65" s="30">
        <f t="shared" si="0"/>
        <v>56</v>
      </c>
      <c r="B65" s="51" t="s">
        <v>194</v>
      </c>
      <c r="C65" s="21" t="s">
        <v>29</v>
      </c>
      <c r="D65" s="29">
        <v>2138246</v>
      </c>
      <c r="E65" s="28">
        <v>1</v>
      </c>
      <c r="F65" s="24"/>
      <c r="G65" s="24"/>
      <c r="H65" s="27"/>
      <c r="I65" s="24"/>
      <c r="J65" s="26">
        <v>0</v>
      </c>
      <c r="K65" s="26"/>
      <c r="L65" s="26"/>
      <c r="M65" s="26"/>
      <c r="N65" s="26"/>
      <c r="O65" s="26"/>
      <c r="P65" s="26">
        <v>0</v>
      </c>
      <c r="Q65" s="24"/>
      <c r="R65" s="24"/>
      <c r="S65" s="24"/>
      <c r="T65" s="25"/>
      <c r="U65" s="25"/>
      <c r="V65" s="25"/>
      <c r="W65" s="25"/>
      <c r="X65" s="25"/>
      <c r="Y65" s="25"/>
      <c r="Z65" s="25"/>
      <c r="AA65" s="24"/>
      <c r="AB65" s="24"/>
      <c r="AC65" s="24"/>
      <c r="AD65" s="24"/>
      <c r="AE65" s="23"/>
    </row>
    <row r="66" spans="1:31" x14ac:dyDescent="0.35">
      <c r="A66" s="30">
        <f t="shared" si="0"/>
        <v>57</v>
      </c>
      <c r="B66" s="51" t="s">
        <v>195</v>
      </c>
      <c r="C66" s="21" t="s">
        <v>28</v>
      </c>
      <c r="D66" s="29">
        <v>2138247</v>
      </c>
      <c r="E66" s="28">
        <v>1</v>
      </c>
      <c r="F66" s="24"/>
      <c r="G66" s="24"/>
      <c r="H66" s="27"/>
      <c r="I66" s="24"/>
      <c r="J66" s="26">
        <v>0</v>
      </c>
      <c r="K66" s="26"/>
      <c r="L66" s="26"/>
      <c r="M66" s="26"/>
      <c r="N66" s="26"/>
      <c r="O66" s="26">
        <v>0</v>
      </c>
      <c r="P66" s="26">
        <v>0</v>
      </c>
      <c r="Q66" s="24"/>
      <c r="R66" s="24"/>
      <c r="S66" s="24"/>
      <c r="T66" s="25"/>
      <c r="U66" s="25"/>
      <c r="V66" s="25"/>
      <c r="W66" s="25"/>
      <c r="X66" s="25"/>
      <c r="Y66" s="25"/>
      <c r="Z66" s="25"/>
      <c r="AA66" s="24"/>
      <c r="AB66" s="24"/>
      <c r="AC66" s="24"/>
      <c r="AD66" s="24"/>
      <c r="AE66" s="23"/>
    </row>
    <row r="67" spans="1:31" x14ac:dyDescent="0.35">
      <c r="A67" s="30">
        <f t="shared" si="0"/>
        <v>58</v>
      </c>
      <c r="B67" s="51" t="s">
        <v>196</v>
      </c>
      <c r="C67" s="21" t="s">
        <v>27</v>
      </c>
      <c r="D67" s="29">
        <v>2138225</v>
      </c>
      <c r="E67" s="28"/>
      <c r="F67" s="24"/>
      <c r="G67" s="24"/>
      <c r="H67" s="27"/>
      <c r="I67" s="24"/>
      <c r="J67" s="26"/>
      <c r="K67" s="26"/>
      <c r="L67" s="26"/>
      <c r="M67" s="26"/>
      <c r="N67" s="26"/>
      <c r="O67" s="26"/>
      <c r="P67" s="26"/>
      <c r="Q67" s="24"/>
      <c r="R67" s="24"/>
      <c r="S67" s="24"/>
      <c r="T67" s="25"/>
      <c r="U67" s="25"/>
      <c r="V67" s="25"/>
      <c r="W67" s="25"/>
      <c r="X67" s="25"/>
      <c r="Y67" s="25"/>
      <c r="Z67" s="25"/>
      <c r="AA67" s="24"/>
      <c r="AB67" s="24"/>
      <c r="AC67" s="24"/>
      <c r="AD67" s="24"/>
      <c r="AE67" s="23"/>
    </row>
    <row r="68" spans="1:31" x14ac:dyDescent="0.35">
      <c r="A68" s="30">
        <f t="shared" si="0"/>
        <v>59</v>
      </c>
      <c r="B68" s="51" t="s">
        <v>197</v>
      </c>
      <c r="C68" s="21" t="s">
        <v>26</v>
      </c>
      <c r="D68" s="29">
        <v>2138248</v>
      </c>
      <c r="E68" s="28"/>
      <c r="F68" s="24"/>
      <c r="G68" s="24"/>
      <c r="H68" s="27"/>
      <c r="I68" s="24"/>
      <c r="J68" s="26"/>
      <c r="K68" s="26"/>
      <c r="L68" s="26"/>
      <c r="M68" s="26"/>
      <c r="N68" s="26"/>
      <c r="O68" s="26"/>
      <c r="P68" s="26"/>
      <c r="Q68" s="24">
        <v>50</v>
      </c>
      <c r="R68" s="24">
        <v>50</v>
      </c>
      <c r="S68" s="24">
        <v>20</v>
      </c>
      <c r="T68" s="25"/>
      <c r="U68" s="25">
        <v>327</v>
      </c>
      <c r="V68" s="25"/>
      <c r="W68" s="25"/>
      <c r="X68" s="25"/>
      <c r="Y68" s="25"/>
      <c r="Z68" s="25"/>
      <c r="AA68" s="24"/>
      <c r="AB68" s="24"/>
      <c r="AC68" s="24"/>
      <c r="AD68" s="24"/>
      <c r="AE68" s="23"/>
    </row>
    <row r="69" spans="1:31" x14ac:dyDescent="0.35">
      <c r="A69" s="30">
        <f t="shared" si="0"/>
        <v>60</v>
      </c>
      <c r="B69" s="51" t="s">
        <v>198</v>
      </c>
      <c r="C69" s="21" t="s">
        <v>25</v>
      </c>
      <c r="D69" s="29">
        <v>2138250</v>
      </c>
      <c r="E69" s="28">
        <v>1</v>
      </c>
      <c r="F69" s="24"/>
      <c r="G69" s="24"/>
      <c r="H69" s="27"/>
      <c r="I69" s="24"/>
      <c r="J69" s="26">
        <v>0</v>
      </c>
      <c r="K69" s="26"/>
      <c r="L69" s="26"/>
      <c r="M69" s="26"/>
      <c r="N69" s="26"/>
      <c r="O69" s="26">
        <v>0</v>
      </c>
      <c r="P69" s="26"/>
      <c r="Q69" s="24"/>
      <c r="R69" s="24"/>
      <c r="S69" s="24"/>
      <c r="T69" s="25"/>
      <c r="U69" s="25"/>
      <c r="V69" s="25"/>
      <c r="W69" s="25"/>
      <c r="X69" s="25"/>
      <c r="Y69" s="25"/>
      <c r="Z69" s="25"/>
      <c r="AA69" s="24"/>
      <c r="AB69" s="24"/>
      <c r="AC69" s="24"/>
      <c r="AD69" s="24"/>
      <c r="AE69" s="23"/>
    </row>
    <row r="70" spans="1:31" x14ac:dyDescent="0.35">
      <c r="A70" s="30">
        <f t="shared" si="0"/>
        <v>61</v>
      </c>
      <c r="B70" s="51" t="s">
        <v>199</v>
      </c>
      <c r="C70" s="21" t="s">
        <v>24</v>
      </c>
      <c r="D70" s="29">
        <v>2138252</v>
      </c>
      <c r="E70" s="28">
        <v>1</v>
      </c>
      <c r="F70" s="24"/>
      <c r="G70" s="24"/>
      <c r="H70" s="27"/>
      <c r="I70" s="24"/>
      <c r="J70" s="26">
        <v>0</v>
      </c>
      <c r="K70" s="26"/>
      <c r="L70" s="26"/>
      <c r="M70" s="26">
        <v>0</v>
      </c>
      <c r="N70" s="26"/>
      <c r="O70" s="26"/>
      <c r="P70" s="26"/>
      <c r="Q70" s="24"/>
      <c r="R70" s="24"/>
      <c r="S70" s="24"/>
      <c r="T70" s="25"/>
      <c r="U70" s="25"/>
      <c r="V70" s="25"/>
      <c r="W70" s="25"/>
      <c r="X70" s="25"/>
      <c r="Y70" s="25"/>
      <c r="Z70" s="25"/>
      <c r="AA70" s="24"/>
      <c r="AB70" s="24"/>
      <c r="AC70" s="24"/>
      <c r="AD70" s="24"/>
      <c r="AE70" s="23"/>
    </row>
    <row r="71" spans="1:31" x14ac:dyDescent="0.35">
      <c r="A71" s="30">
        <f t="shared" si="0"/>
        <v>62</v>
      </c>
      <c r="B71" s="51" t="s">
        <v>200</v>
      </c>
      <c r="C71" s="21" t="s">
        <v>140</v>
      </c>
      <c r="D71" s="29">
        <v>2138238</v>
      </c>
      <c r="E71" s="28"/>
      <c r="F71" s="24"/>
      <c r="G71" s="24"/>
      <c r="H71" s="27"/>
      <c r="I71" s="24"/>
      <c r="J71" s="56">
        <v>905</v>
      </c>
      <c r="K71" s="26"/>
      <c r="L71" s="26"/>
      <c r="M71" s="26"/>
      <c r="N71" s="26"/>
      <c r="O71" s="26"/>
      <c r="P71" s="26"/>
      <c r="Q71" s="24"/>
      <c r="R71" s="24"/>
      <c r="S71" s="24"/>
      <c r="T71" s="25"/>
      <c r="U71" s="25"/>
      <c r="V71" s="25"/>
      <c r="W71" s="25"/>
      <c r="X71" s="25"/>
      <c r="Y71" s="25"/>
      <c r="Z71" s="25"/>
      <c r="AA71" s="24"/>
      <c r="AB71" s="24"/>
      <c r="AC71" s="24"/>
      <c r="AD71" s="24"/>
      <c r="AE71" s="23"/>
    </row>
    <row r="72" spans="1:31" x14ac:dyDescent="0.35">
      <c r="A72" s="30">
        <f t="shared" si="0"/>
        <v>63</v>
      </c>
      <c r="B72" s="51" t="s">
        <v>201</v>
      </c>
      <c r="C72" s="21" t="s">
        <v>23</v>
      </c>
      <c r="D72" s="29">
        <v>2138251</v>
      </c>
      <c r="E72" s="28"/>
      <c r="F72" s="24"/>
      <c r="G72" s="24"/>
      <c r="H72" s="27"/>
      <c r="I72" s="24"/>
      <c r="J72" s="26"/>
      <c r="K72" s="26"/>
      <c r="L72" s="26"/>
      <c r="M72" s="26"/>
      <c r="N72" s="26"/>
      <c r="O72" s="26"/>
      <c r="P72" s="26"/>
      <c r="Q72" s="24"/>
      <c r="R72" s="24"/>
      <c r="S72" s="24">
        <v>223</v>
      </c>
      <c r="T72" s="25"/>
      <c r="U72" s="25"/>
      <c r="V72" s="25"/>
      <c r="W72" s="25"/>
      <c r="X72" s="25"/>
      <c r="Y72" s="25"/>
      <c r="Z72" s="25"/>
      <c r="AA72" s="24"/>
      <c r="AB72" s="24"/>
      <c r="AC72" s="24"/>
      <c r="AD72" s="24"/>
      <c r="AE72" s="23"/>
    </row>
    <row r="73" spans="1:31" x14ac:dyDescent="0.35">
      <c r="A73" s="30">
        <f t="shared" si="0"/>
        <v>64</v>
      </c>
      <c r="B73" s="51" t="s">
        <v>202</v>
      </c>
      <c r="C73" s="21" t="s">
        <v>22</v>
      </c>
      <c r="D73" s="29">
        <v>2138253</v>
      </c>
      <c r="E73" s="28"/>
      <c r="F73" s="24"/>
      <c r="G73" s="24"/>
      <c r="H73" s="27"/>
      <c r="I73" s="24"/>
      <c r="J73" s="26"/>
      <c r="K73" s="26"/>
      <c r="L73" s="26"/>
      <c r="M73" s="26"/>
      <c r="N73" s="26"/>
      <c r="O73" s="26"/>
      <c r="P73" s="26"/>
      <c r="Q73" s="24"/>
      <c r="R73" s="24"/>
      <c r="S73" s="24"/>
      <c r="T73" s="25"/>
      <c r="U73" s="25">
        <v>8</v>
      </c>
      <c r="V73" s="25"/>
      <c r="W73" s="25"/>
      <c r="X73" s="25"/>
      <c r="Y73" s="25"/>
      <c r="Z73" s="25"/>
      <c r="AA73" s="24"/>
      <c r="AB73" s="24"/>
      <c r="AC73" s="24"/>
      <c r="AD73" s="24"/>
      <c r="AE73" s="23"/>
    </row>
    <row r="74" spans="1:31" x14ac:dyDescent="0.35">
      <c r="A74" s="30">
        <f t="shared" si="0"/>
        <v>65</v>
      </c>
      <c r="B74" s="51" t="s">
        <v>203</v>
      </c>
      <c r="C74" s="21" t="s">
        <v>21</v>
      </c>
      <c r="D74" s="29">
        <v>2138244</v>
      </c>
      <c r="E74" s="28"/>
      <c r="F74" s="24"/>
      <c r="G74" s="24"/>
      <c r="H74" s="27"/>
      <c r="I74" s="24"/>
      <c r="J74" s="26"/>
      <c r="K74" s="26"/>
      <c r="L74" s="26"/>
      <c r="M74" s="26"/>
      <c r="N74" s="26"/>
      <c r="O74" s="26"/>
      <c r="P74" s="26"/>
      <c r="Q74" s="24"/>
      <c r="R74" s="24"/>
      <c r="S74" s="24"/>
      <c r="T74" s="25"/>
      <c r="U74" s="25">
        <v>50</v>
      </c>
      <c r="V74" s="25"/>
      <c r="W74" s="25"/>
      <c r="X74" s="25"/>
      <c r="Y74" s="25"/>
      <c r="Z74" s="25"/>
      <c r="AA74" s="24"/>
      <c r="AB74" s="24"/>
      <c r="AC74" s="24"/>
      <c r="AD74" s="24"/>
      <c r="AE74" s="23"/>
    </row>
    <row r="75" spans="1:31" ht="36" x14ac:dyDescent="0.35">
      <c r="A75" s="30">
        <f t="shared" ref="A75:A112" si="1">A74+1</f>
        <v>66</v>
      </c>
      <c r="B75" s="51" t="s">
        <v>204</v>
      </c>
      <c r="C75" s="21" t="s">
        <v>20</v>
      </c>
      <c r="D75" s="29">
        <v>2138242</v>
      </c>
      <c r="E75" s="28"/>
      <c r="F75" s="24"/>
      <c r="G75" s="24"/>
      <c r="H75" s="27"/>
      <c r="I75" s="24"/>
      <c r="J75" s="26"/>
      <c r="K75" s="26"/>
      <c r="L75" s="26"/>
      <c r="M75" s="26"/>
      <c r="N75" s="26"/>
      <c r="O75" s="26"/>
      <c r="P75" s="26"/>
      <c r="Q75" s="24"/>
      <c r="R75" s="24"/>
      <c r="S75" s="24"/>
      <c r="T75" s="25"/>
      <c r="U75" s="25"/>
      <c r="V75" s="25"/>
      <c r="W75" s="25"/>
      <c r="X75" s="25"/>
      <c r="Y75" s="25"/>
      <c r="Z75" s="25"/>
      <c r="AA75" s="24"/>
      <c r="AB75" s="24"/>
      <c r="AC75" s="24"/>
      <c r="AD75" s="24"/>
      <c r="AE75" s="23"/>
    </row>
    <row r="76" spans="1:31" x14ac:dyDescent="0.35">
      <c r="A76" s="30">
        <f t="shared" si="1"/>
        <v>67</v>
      </c>
      <c r="B76" s="51" t="s">
        <v>205</v>
      </c>
      <c r="C76" s="21" t="s">
        <v>122</v>
      </c>
      <c r="D76" s="29">
        <v>2338163</v>
      </c>
      <c r="E76" s="28"/>
      <c r="F76" s="24"/>
      <c r="G76" s="24"/>
      <c r="H76" s="27"/>
      <c r="I76" s="24"/>
      <c r="J76" s="26">
        <v>31</v>
      </c>
      <c r="K76" s="26"/>
      <c r="L76" s="26"/>
      <c r="M76" s="26"/>
      <c r="N76" s="26"/>
      <c r="O76" s="26"/>
      <c r="P76" s="26"/>
      <c r="Q76" s="24"/>
      <c r="R76" s="24"/>
      <c r="S76" s="24"/>
      <c r="T76" s="25"/>
      <c r="U76" s="25"/>
      <c r="V76" s="25"/>
      <c r="W76" s="25"/>
      <c r="X76" s="25"/>
      <c r="Y76" s="25"/>
      <c r="Z76" s="25"/>
      <c r="AA76" s="24"/>
      <c r="AB76" s="24"/>
      <c r="AC76" s="24"/>
      <c r="AD76" s="24"/>
      <c r="AE76" s="23"/>
    </row>
    <row r="77" spans="1:31" x14ac:dyDescent="0.35">
      <c r="A77" s="30">
        <f t="shared" si="1"/>
        <v>68</v>
      </c>
      <c r="B77" s="51" t="s">
        <v>206</v>
      </c>
      <c r="C77" s="21" t="s">
        <v>123</v>
      </c>
      <c r="D77" s="29">
        <v>2338137</v>
      </c>
      <c r="E77" s="28">
        <v>1</v>
      </c>
      <c r="F77" s="24"/>
      <c r="G77" s="24"/>
      <c r="H77" s="27"/>
      <c r="I77" s="24"/>
      <c r="J77" s="26">
        <v>0</v>
      </c>
      <c r="K77" s="26"/>
      <c r="L77" s="26"/>
      <c r="M77" s="26"/>
      <c r="N77" s="26"/>
      <c r="O77" s="26">
        <v>0</v>
      </c>
      <c r="P77" s="26">
        <v>0</v>
      </c>
      <c r="Q77" s="24"/>
      <c r="R77" s="24"/>
      <c r="S77" s="24"/>
      <c r="T77" s="25"/>
      <c r="U77" s="25"/>
      <c r="V77" s="25"/>
      <c r="W77" s="25"/>
      <c r="X77" s="25"/>
      <c r="Y77" s="25"/>
      <c r="Z77" s="25"/>
      <c r="AA77" s="24"/>
      <c r="AB77" s="24"/>
      <c r="AC77" s="24"/>
      <c r="AD77" s="24"/>
      <c r="AE77" s="23"/>
    </row>
    <row r="78" spans="1:31" x14ac:dyDescent="0.35">
      <c r="A78" s="30">
        <f t="shared" si="1"/>
        <v>69</v>
      </c>
      <c r="B78" s="51" t="s">
        <v>207</v>
      </c>
      <c r="C78" s="21" t="s">
        <v>124</v>
      </c>
      <c r="D78" s="29">
        <v>2338167</v>
      </c>
      <c r="E78" s="28"/>
      <c r="F78" s="24"/>
      <c r="G78" s="24"/>
      <c r="H78" s="27"/>
      <c r="I78" s="24"/>
      <c r="J78" s="26"/>
      <c r="K78" s="26"/>
      <c r="L78" s="26"/>
      <c r="M78" s="26"/>
      <c r="N78" s="26"/>
      <c r="O78" s="26"/>
      <c r="P78" s="26"/>
      <c r="Q78" s="24"/>
      <c r="R78" s="24"/>
      <c r="S78" s="24"/>
      <c r="T78" s="25">
        <v>15</v>
      </c>
      <c r="U78" s="25"/>
      <c r="V78" s="25"/>
      <c r="W78" s="25"/>
      <c r="X78" s="25"/>
      <c r="Y78" s="25"/>
      <c r="Z78" s="25"/>
      <c r="AA78" s="24"/>
      <c r="AB78" s="24"/>
      <c r="AC78" s="24"/>
      <c r="AD78" s="24"/>
      <c r="AE78" s="23"/>
    </row>
    <row r="79" spans="1:31" x14ac:dyDescent="0.35">
      <c r="A79" s="30">
        <f t="shared" si="1"/>
        <v>70</v>
      </c>
      <c r="B79" s="51" t="s">
        <v>208</v>
      </c>
      <c r="C79" s="21" t="s">
        <v>125</v>
      </c>
      <c r="D79" s="29">
        <v>2338175</v>
      </c>
      <c r="E79" s="28"/>
      <c r="F79" s="24"/>
      <c r="G79" s="24"/>
      <c r="H79" s="27"/>
      <c r="I79" s="24"/>
      <c r="J79" s="26">
        <v>164</v>
      </c>
      <c r="K79" s="26">
        <v>24</v>
      </c>
      <c r="L79" s="26"/>
      <c r="M79" s="26"/>
      <c r="N79" s="26"/>
      <c r="O79" s="26"/>
      <c r="P79" s="26"/>
      <c r="Q79" s="24"/>
      <c r="R79" s="24"/>
      <c r="S79" s="24"/>
      <c r="T79" s="25"/>
      <c r="U79" s="25"/>
      <c r="V79" s="25"/>
      <c r="W79" s="25"/>
      <c r="X79" s="25"/>
      <c r="Y79" s="25"/>
      <c r="Z79" s="25"/>
      <c r="AA79" s="24"/>
      <c r="AB79" s="24"/>
      <c r="AC79" s="24"/>
      <c r="AD79" s="24"/>
      <c r="AE79" s="23"/>
    </row>
    <row r="80" spans="1:31" ht="36" x14ac:dyDescent="0.35">
      <c r="A80" s="30">
        <f t="shared" si="1"/>
        <v>71</v>
      </c>
      <c r="B80" s="51" t="s">
        <v>209</v>
      </c>
      <c r="C80" s="21" t="s">
        <v>19</v>
      </c>
      <c r="D80" s="29">
        <v>3141002</v>
      </c>
      <c r="E80" s="28">
        <v>1</v>
      </c>
      <c r="F80" s="24">
        <v>129277</v>
      </c>
      <c r="G80" s="24">
        <v>139404</v>
      </c>
      <c r="H80" s="27">
        <v>85060</v>
      </c>
      <c r="I80" s="24">
        <v>147247</v>
      </c>
      <c r="J80" s="26">
        <v>10930</v>
      </c>
      <c r="K80" s="26">
        <v>4100</v>
      </c>
      <c r="L80" s="26"/>
      <c r="M80" s="26">
        <v>2960</v>
      </c>
      <c r="N80" s="26">
        <v>2600</v>
      </c>
      <c r="O80" s="26">
        <v>200</v>
      </c>
      <c r="P80" s="26"/>
      <c r="Q80" s="24">
        <v>124556</v>
      </c>
      <c r="R80" s="24">
        <v>13846</v>
      </c>
      <c r="S80" s="24">
        <v>42160</v>
      </c>
      <c r="T80" s="25">
        <v>19221</v>
      </c>
      <c r="U80" s="25">
        <f>1092+5311-106</f>
        <v>6297</v>
      </c>
      <c r="V80" s="25">
        <v>482</v>
      </c>
      <c r="W80" s="25"/>
      <c r="X80" s="25"/>
      <c r="Y80" s="25"/>
      <c r="Z80" s="25"/>
      <c r="AA80" s="24">
        <v>60519</v>
      </c>
      <c r="AB80" s="24">
        <v>3360</v>
      </c>
      <c r="AC80" s="24">
        <v>8640</v>
      </c>
      <c r="AD80" s="24"/>
      <c r="AE80" s="23">
        <v>5616</v>
      </c>
    </row>
    <row r="81" spans="1:31" ht="36" x14ac:dyDescent="0.35">
      <c r="A81" s="30">
        <f t="shared" si="1"/>
        <v>72</v>
      </c>
      <c r="B81" s="51" t="s">
        <v>210</v>
      </c>
      <c r="C81" s="21" t="s">
        <v>18</v>
      </c>
      <c r="D81" s="29">
        <v>3141004</v>
      </c>
      <c r="E81" s="28">
        <v>1</v>
      </c>
      <c r="F81" s="24">
        <v>26509</v>
      </c>
      <c r="G81" s="24">
        <v>30090</v>
      </c>
      <c r="H81" s="27">
        <v>26890</v>
      </c>
      <c r="I81" s="24">
        <v>20410</v>
      </c>
      <c r="J81" s="26">
        <v>2188</v>
      </c>
      <c r="K81" s="26"/>
      <c r="L81" s="26"/>
      <c r="M81" s="26">
        <v>838</v>
      </c>
      <c r="N81" s="26">
        <v>800</v>
      </c>
      <c r="O81" s="26">
        <v>550</v>
      </c>
      <c r="P81" s="26"/>
      <c r="Q81" s="24">
        <v>27536</v>
      </c>
      <c r="R81" s="24">
        <v>3703</v>
      </c>
      <c r="S81" s="24">
        <v>6934</v>
      </c>
      <c r="T81" s="25">
        <v>5069</v>
      </c>
      <c r="U81" s="25">
        <v>2269</v>
      </c>
      <c r="V81" s="25"/>
      <c r="W81" s="25"/>
      <c r="X81" s="25"/>
      <c r="Y81" s="25"/>
      <c r="Z81" s="25"/>
      <c r="AA81" s="24"/>
      <c r="AB81" s="24"/>
      <c r="AC81" s="24"/>
      <c r="AD81" s="24"/>
      <c r="AE81" s="23"/>
    </row>
    <row r="82" spans="1:31" ht="40.65" customHeight="1" x14ac:dyDescent="0.35">
      <c r="A82" s="30">
        <f t="shared" si="1"/>
        <v>73</v>
      </c>
      <c r="B82" s="51" t="s">
        <v>211</v>
      </c>
      <c r="C82" s="21" t="s">
        <v>17</v>
      </c>
      <c r="D82" s="29">
        <v>3141007</v>
      </c>
      <c r="E82" s="28"/>
      <c r="F82" s="24">
        <v>55665</v>
      </c>
      <c r="G82" s="24">
        <v>50750</v>
      </c>
      <c r="H82" s="27">
        <v>37150</v>
      </c>
      <c r="I82" s="24">
        <v>80010</v>
      </c>
      <c r="J82" s="26">
        <v>12420</v>
      </c>
      <c r="K82" s="26">
        <v>4200</v>
      </c>
      <c r="L82" s="26">
        <v>4050</v>
      </c>
      <c r="M82" s="26">
        <v>1770</v>
      </c>
      <c r="N82" s="26">
        <v>2300</v>
      </c>
      <c r="O82" s="26"/>
      <c r="P82" s="26"/>
      <c r="Q82" s="24">
        <v>80317</v>
      </c>
      <c r="R82" s="24">
        <v>15975</v>
      </c>
      <c r="S82" s="24">
        <v>20710</v>
      </c>
      <c r="T82" s="25">
        <v>13996</v>
      </c>
      <c r="U82" s="25">
        <f>2381-44</f>
        <v>2337</v>
      </c>
      <c r="V82" s="25">
        <v>400</v>
      </c>
      <c r="W82" s="25"/>
      <c r="X82" s="25"/>
      <c r="Y82" s="25"/>
      <c r="Z82" s="25"/>
      <c r="AA82" s="24"/>
      <c r="AB82" s="24"/>
      <c r="AC82" s="24"/>
      <c r="AD82" s="24"/>
      <c r="AE82" s="23"/>
    </row>
    <row r="83" spans="1:31" ht="29.4" customHeight="1" x14ac:dyDescent="0.35">
      <c r="A83" s="30">
        <f t="shared" si="1"/>
        <v>74</v>
      </c>
      <c r="B83" s="51" t="s">
        <v>212</v>
      </c>
      <c r="C83" s="21" t="s">
        <v>16</v>
      </c>
      <c r="D83" s="29">
        <v>3148002</v>
      </c>
      <c r="E83" s="28"/>
      <c r="F83" s="24"/>
      <c r="G83" s="24"/>
      <c r="H83" s="27"/>
      <c r="I83" s="24"/>
      <c r="J83" s="26">
        <v>4362</v>
      </c>
      <c r="K83" s="26"/>
      <c r="L83" s="26"/>
      <c r="M83" s="26"/>
      <c r="N83" s="26"/>
      <c r="O83" s="26"/>
      <c r="P83" s="26"/>
      <c r="Q83" s="24">
        <v>66890</v>
      </c>
      <c r="R83" s="24">
        <v>66290</v>
      </c>
      <c r="S83" s="24">
        <v>21000</v>
      </c>
      <c r="T83" s="25">
        <v>7691</v>
      </c>
      <c r="U83" s="25">
        <v>483</v>
      </c>
      <c r="V83" s="25"/>
      <c r="W83" s="25"/>
      <c r="X83" s="25"/>
      <c r="Y83" s="25"/>
      <c r="Z83" s="25"/>
      <c r="AA83" s="24"/>
      <c r="AB83" s="24"/>
      <c r="AC83" s="24"/>
      <c r="AD83" s="24"/>
      <c r="AE83" s="23"/>
    </row>
    <row r="84" spans="1:31" ht="34.35" customHeight="1" x14ac:dyDescent="0.35">
      <c r="A84" s="30">
        <f t="shared" si="1"/>
        <v>75</v>
      </c>
      <c r="B84" s="51" t="s">
        <v>213</v>
      </c>
      <c r="C84" s="21" t="s">
        <v>15</v>
      </c>
      <c r="D84" s="29">
        <v>3241001</v>
      </c>
      <c r="E84" s="28"/>
      <c r="F84" s="24">
        <v>28690</v>
      </c>
      <c r="G84" s="24">
        <v>50144</v>
      </c>
      <c r="H84" s="27">
        <v>37944</v>
      </c>
      <c r="I84" s="24">
        <v>67943</v>
      </c>
      <c r="J84" s="26">
        <v>118345</v>
      </c>
      <c r="K84" s="26"/>
      <c r="L84" s="26"/>
      <c r="M84" s="26">
        <v>1455</v>
      </c>
      <c r="N84" s="26">
        <v>490</v>
      </c>
      <c r="O84" s="26"/>
      <c r="P84" s="26"/>
      <c r="Q84" s="24">
        <v>45054</v>
      </c>
      <c r="R84" s="24">
        <v>0</v>
      </c>
      <c r="S84" s="24">
        <v>1050</v>
      </c>
      <c r="T84" s="25">
        <v>2728</v>
      </c>
      <c r="U84" s="25">
        <f>1304+53</f>
        <v>1357</v>
      </c>
      <c r="V84" s="25"/>
      <c r="W84" s="25"/>
      <c r="X84" s="25"/>
      <c r="Y84" s="25"/>
      <c r="Z84" s="25"/>
      <c r="AA84" s="24"/>
      <c r="AB84" s="24"/>
      <c r="AC84" s="24"/>
      <c r="AD84" s="24"/>
      <c r="AE84" s="23"/>
    </row>
    <row r="85" spans="1:31" ht="54" x14ac:dyDescent="0.35">
      <c r="A85" s="30">
        <f t="shared" si="1"/>
        <v>76</v>
      </c>
      <c r="B85" s="51" t="s">
        <v>214</v>
      </c>
      <c r="C85" s="21" t="s">
        <v>14</v>
      </c>
      <c r="D85" s="52" t="s">
        <v>259</v>
      </c>
      <c r="E85" s="28">
        <v>1</v>
      </c>
      <c r="F85" s="24"/>
      <c r="G85" s="24"/>
      <c r="H85" s="27"/>
      <c r="I85" s="24"/>
      <c r="J85" s="26">
        <v>433755</v>
      </c>
      <c r="K85" s="26">
        <v>3800</v>
      </c>
      <c r="L85" s="26"/>
      <c r="M85" s="26">
        <v>10400</v>
      </c>
      <c r="N85" s="26">
        <v>7165</v>
      </c>
      <c r="O85" s="26"/>
      <c r="P85" s="26"/>
      <c r="Q85" s="24">
        <v>140250</v>
      </c>
      <c r="R85" s="24">
        <v>140250</v>
      </c>
      <c r="S85" s="24">
        <v>15600</v>
      </c>
      <c r="T85" s="25"/>
      <c r="U85" s="25"/>
      <c r="V85" s="25"/>
      <c r="W85" s="25"/>
      <c r="X85" s="25"/>
      <c r="Y85" s="25"/>
      <c r="Z85" s="25"/>
      <c r="AA85" s="24"/>
      <c r="AB85" s="24"/>
      <c r="AC85" s="24"/>
      <c r="AD85" s="24"/>
      <c r="AE85" s="23"/>
    </row>
    <row r="86" spans="1:31" ht="35.4" customHeight="1" x14ac:dyDescent="0.35">
      <c r="A86" s="30">
        <f t="shared" si="1"/>
        <v>77</v>
      </c>
      <c r="B86" s="51" t="s">
        <v>215</v>
      </c>
      <c r="C86" s="21" t="s">
        <v>13</v>
      </c>
      <c r="D86" s="29">
        <v>3101009</v>
      </c>
      <c r="E86" s="28"/>
      <c r="F86" s="24">
        <v>16209</v>
      </c>
      <c r="G86" s="24">
        <v>15350</v>
      </c>
      <c r="H86" s="24">
        <v>8000</v>
      </c>
      <c r="I86" s="24">
        <v>17500</v>
      </c>
      <c r="J86" s="26">
        <v>450</v>
      </c>
      <c r="K86" s="26"/>
      <c r="L86" s="26"/>
      <c r="M86" s="26">
        <v>450</v>
      </c>
      <c r="N86" s="26"/>
      <c r="O86" s="26"/>
      <c r="P86" s="26"/>
      <c r="Q86" s="24">
        <v>13332</v>
      </c>
      <c r="R86" s="24">
        <v>2205</v>
      </c>
      <c r="S86" s="24">
        <v>5728</v>
      </c>
      <c r="T86" s="25"/>
      <c r="U86" s="25">
        <v>1085</v>
      </c>
      <c r="V86" s="25"/>
      <c r="W86" s="25"/>
      <c r="X86" s="25"/>
      <c r="Y86" s="25"/>
      <c r="Z86" s="25"/>
      <c r="AA86" s="24"/>
      <c r="AB86" s="24"/>
      <c r="AC86" s="24"/>
      <c r="AD86" s="24"/>
      <c r="AE86" s="23"/>
    </row>
    <row r="87" spans="1:31" ht="52.2" customHeight="1" x14ac:dyDescent="0.35">
      <c r="A87" s="30">
        <f t="shared" si="1"/>
        <v>78</v>
      </c>
      <c r="B87" s="51" t="s">
        <v>216</v>
      </c>
      <c r="C87" s="21" t="s">
        <v>127</v>
      </c>
      <c r="D87" s="29">
        <v>3107003</v>
      </c>
      <c r="E87" s="28"/>
      <c r="F87" s="24"/>
      <c r="G87" s="24">
        <v>0</v>
      </c>
      <c r="H87" s="27">
        <v>0</v>
      </c>
      <c r="I87" s="24">
        <v>0</v>
      </c>
      <c r="J87" s="26"/>
      <c r="K87" s="26"/>
      <c r="L87" s="26"/>
      <c r="M87" s="26"/>
      <c r="N87" s="26"/>
      <c r="O87" s="26"/>
      <c r="P87" s="26"/>
      <c r="Q87" s="24">
        <v>20270</v>
      </c>
      <c r="R87" s="24">
        <v>20270</v>
      </c>
      <c r="S87" s="24">
        <v>70213</v>
      </c>
      <c r="T87" s="25"/>
      <c r="U87" s="25"/>
      <c r="V87" s="25"/>
      <c r="W87" s="25"/>
      <c r="X87" s="25"/>
      <c r="Y87" s="25"/>
      <c r="Z87" s="25"/>
      <c r="AA87" s="24"/>
      <c r="AB87" s="24"/>
      <c r="AC87" s="24"/>
      <c r="AD87" s="24"/>
      <c r="AE87" s="23"/>
    </row>
    <row r="88" spans="1:31" ht="36" x14ac:dyDescent="0.35">
      <c r="A88" s="30">
        <f t="shared" si="1"/>
        <v>79</v>
      </c>
      <c r="B88" s="51" t="s">
        <v>217</v>
      </c>
      <c r="C88" s="21" t="s">
        <v>12</v>
      </c>
      <c r="D88" s="29">
        <v>4346004</v>
      </c>
      <c r="E88" s="28"/>
      <c r="F88" s="24">
        <v>21197</v>
      </c>
      <c r="G88" s="24">
        <v>22493</v>
      </c>
      <c r="H88" s="27">
        <v>21842</v>
      </c>
      <c r="I88" s="24">
        <v>7718</v>
      </c>
      <c r="J88" s="26">
        <v>957</v>
      </c>
      <c r="K88" s="26"/>
      <c r="L88" s="26"/>
      <c r="M88" s="26">
        <v>870</v>
      </c>
      <c r="N88" s="26"/>
      <c r="O88" s="26">
        <v>87</v>
      </c>
      <c r="P88" s="26"/>
      <c r="Q88" s="24">
        <v>9293</v>
      </c>
      <c r="R88" s="24">
        <v>2340.65</v>
      </c>
      <c r="S88" s="24">
        <v>1063</v>
      </c>
      <c r="T88" s="25">
        <v>1130</v>
      </c>
      <c r="U88" s="25">
        <v>1033</v>
      </c>
      <c r="V88" s="25">
        <v>12</v>
      </c>
      <c r="W88" s="25"/>
      <c r="X88" s="25"/>
      <c r="Y88" s="25"/>
      <c r="Z88" s="25"/>
      <c r="AA88" s="24"/>
      <c r="AB88" s="24"/>
      <c r="AC88" s="24"/>
      <c r="AD88" s="24"/>
      <c r="AE88" s="23"/>
    </row>
    <row r="89" spans="1:31" ht="38.4" customHeight="1" x14ac:dyDescent="0.35">
      <c r="A89" s="30">
        <f t="shared" si="1"/>
        <v>80</v>
      </c>
      <c r="B89" s="51" t="s">
        <v>218</v>
      </c>
      <c r="C89" s="21" t="s">
        <v>11</v>
      </c>
      <c r="D89" s="29">
        <v>3131001</v>
      </c>
      <c r="E89" s="28"/>
      <c r="F89" s="24">
        <v>6574</v>
      </c>
      <c r="G89" s="24">
        <v>9449</v>
      </c>
      <c r="H89" s="27">
        <v>9249</v>
      </c>
      <c r="I89" s="24">
        <v>8746</v>
      </c>
      <c r="J89" s="26">
        <v>500</v>
      </c>
      <c r="K89" s="26"/>
      <c r="L89" s="26"/>
      <c r="M89" s="26">
        <v>300</v>
      </c>
      <c r="N89" s="26">
        <v>200</v>
      </c>
      <c r="O89" s="26"/>
      <c r="P89" s="26"/>
      <c r="Q89" s="24">
        <v>5974</v>
      </c>
      <c r="R89" s="24">
        <v>1052</v>
      </c>
      <c r="S89" s="24">
        <v>3929</v>
      </c>
      <c r="T89" s="25"/>
      <c r="U89" s="25">
        <v>328</v>
      </c>
      <c r="V89" s="25"/>
      <c r="W89" s="25"/>
      <c r="X89" s="25"/>
      <c r="Y89" s="25"/>
      <c r="Z89" s="25"/>
      <c r="AA89" s="24"/>
      <c r="AB89" s="24"/>
      <c r="AC89" s="24"/>
      <c r="AD89" s="24"/>
      <c r="AE89" s="23"/>
    </row>
    <row r="90" spans="1:31" ht="54" x14ac:dyDescent="0.35">
      <c r="A90" s="30">
        <f t="shared" si="1"/>
        <v>81</v>
      </c>
      <c r="B90" s="51" t="s">
        <v>219</v>
      </c>
      <c r="C90" s="21" t="s">
        <v>10</v>
      </c>
      <c r="D90" s="29">
        <v>3310001</v>
      </c>
      <c r="E90" s="28"/>
      <c r="F90" s="24"/>
      <c r="G90" s="24"/>
      <c r="H90" s="27"/>
      <c r="I90" s="24"/>
      <c r="J90" s="26"/>
      <c r="K90" s="26"/>
      <c r="L90" s="26"/>
      <c r="M90" s="26"/>
      <c r="N90" s="26"/>
      <c r="O90" s="26"/>
      <c r="P90" s="26"/>
      <c r="Q90" s="24"/>
      <c r="R90" s="24"/>
      <c r="S90" s="24"/>
      <c r="T90" s="25"/>
      <c r="U90" s="25"/>
      <c r="V90" s="25"/>
      <c r="W90" s="25"/>
      <c r="X90" s="25"/>
      <c r="Y90" s="25"/>
      <c r="Z90" s="25"/>
      <c r="AA90" s="24">
        <v>226061</v>
      </c>
      <c r="AB90" s="24">
        <v>28000</v>
      </c>
      <c r="AC90" s="24">
        <v>42000</v>
      </c>
      <c r="AD90" s="24">
        <v>4000</v>
      </c>
      <c r="AE90" s="23"/>
    </row>
    <row r="91" spans="1:31" ht="38.4" customHeight="1" x14ac:dyDescent="0.35">
      <c r="A91" s="30">
        <f t="shared" si="1"/>
        <v>82</v>
      </c>
      <c r="B91" s="51" t="s">
        <v>220</v>
      </c>
      <c r="C91" s="21" t="s">
        <v>9</v>
      </c>
      <c r="D91" s="29">
        <v>3138223</v>
      </c>
      <c r="E91" s="28"/>
      <c r="F91" s="24"/>
      <c r="G91" s="24"/>
      <c r="H91" s="27"/>
      <c r="I91" s="24"/>
      <c r="J91" s="26">
        <v>200</v>
      </c>
      <c r="K91" s="26">
        <v>200</v>
      </c>
      <c r="L91" s="26"/>
      <c r="M91" s="26"/>
      <c r="N91" s="26"/>
      <c r="O91" s="26"/>
      <c r="P91" s="26"/>
      <c r="Q91" s="24"/>
      <c r="R91" s="24"/>
      <c r="S91" s="24"/>
      <c r="T91" s="25"/>
      <c r="U91" s="25">
        <f>436+140</f>
        <v>576</v>
      </c>
      <c r="V91" s="25"/>
      <c r="W91" s="25"/>
      <c r="X91" s="25"/>
      <c r="Y91" s="25"/>
      <c r="Z91" s="25"/>
      <c r="AA91" s="24"/>
      <c r="AB91" s="24"/>
      <c r="AC91" s="24"/>
      <c r="AD91" s="24"/>
      <c r="AE91" s="23"/>
    </row>
    <row r="92" spans="1:31" ht="48" customHeight="1" x14ac:dyDescent="0.35">
      <c r="A92" s="30">
        <f t="shared" si="1"/>
        <v>83</v>
      </c>
      <c r="B92" s="51" t="s">
        <v>221</v>
      </c>
      <c r="C92" s="21" t="s">
        <v>8</v>
      </c>
      <c r="D92" s="29">
        <v>1343005</v>
      </c>
      <c r="E92" s="28"/>
      <c r="F92" s="24">
        <v>11442</v>
      </c>
      <c r="G92" s="24">
        <v>22644</v>
      </c>
      <c r="H92" s="27">
        <v>19330</v>
      </c>
      <c r="I92" s="24">
        <v>30912</v>
      </c>
      <c r="J92" s="26">
        <v>20</v>
      </c>
      <c r="K92" s="26"/>
      <c r="L92" s="26"/>
      <c r="M92" s="26">
        <v>20</v>
      </c>
      <c r="N92" s="26"/>
      <c r="O92" s="26"/>
      <c r="P92" s="26"/>
      <c r="Q92" s="24">
        <v>11039</v>
      </c>
      <c r="R92" s="24">
        <v>1169</v>
      </c>
      <c r="S92" s="24">
        <v>3015</v>
      </c>
      <c r="T92" s="25">
        <v>774</v>
      </c>
      <c r="U92" s="25">
        <v>900</v>
      </c>
      <c r="V92" s="25"/>
      <c r="W92" s="25"/>
      <c r="X92" s="25"/>
      <c r="Y92" s="25"/>
      <c r="Z92" s="25"/>
      <c r="AA92" s="24">
        <v>12050</v>
      </c>
      <c r="AB92" s="24"/>
      <c r="AC92" s="24">
        <v>3000</v>
      </c>
      <c r="AD92" s="24"/>
      <c r="AE92" s="23"/>
    </row>
    <row r="93" spans="1:31" ht="36" x14ac:dyDescent="0.35">
      <c r="A93" s="30">
        <f t="shared" si="1"/>
        <v>84</v>
      </c>
      <c r="B93" s="51" t="s">
        <v>222</v>
      </c>
      <c r="C93" s="32" t="s">
        <v>7</v>
      </c>
      <c r="D93" s="29">
        <v>1340004</v>
      </c>
      <c r="E93" s="28"/>
      <c r="F93" s="24">
        <v>56370</v>
      </c>
      <c r="G93" s="24">
        <v>31546</v>
      </c>
      <c r="H93" s="27">
        <v>9750</v>
      </c>
      <c r="I93" s="24">
        <v>86500</v>
      </c>
      <c r="J93" s="26"/>
      <c r="K93" s="26"/>
      <c r="L93" s="26"/>
      <c r="M93" s="26"/>
      <c r="N93" s="26"/>
      <c r="O93" s="26"/>
      <c r="P93" s="26"/>
      <c r="Q93" s="24">
        <v>51676</v>
      </c>
      <c r="R93" s="24">
        <v>6035</v>
      </c>
      <c r="S93" s="24">
        <v>22542</v>
      </c>
      <c r="T93" s="25">
        <v>2371</v>
      </c>
      <c r="U93" s="25">
        <v>1492</v>
      </c>
      <c r="V93" s="25"/>
      <c r="W93" s="25"/>
      <c r="X93" s="25"/>
      <c r="Y93" s="25"/>
      <c r="Z93" s="25"/>
      <c r="AA93" s="24">
        <v>57203</v>
      </c>
      <c r="AB93" s="24"/>
      <c r="AC93" s="24">
        <v>7500</v>
      </c>
      <c r="AD93" s="24"/>
      <c r="AE93" s="23"/>
    </row>
    <row r="94" spans="1:31" ht="41.4" customHeight="1" x14ac:dyDescent="0.35">
      <c r="A94" s="30">
        <f t="shared" si="1"/>
        <v>85</v>
      </c>
      <c r="B94" s="51" t="s">
        <v>223</v>
      </c>
      <c r="C94" s="31" t="s">
        <v>128</v>
      </c>
      <c r="D94" s="29">
        <v>1343001</v>
      </c>
      <c r="E94" s="28">
        <v>1</v>
      </c>
      <c r="F94" s="24">
        <v>17542</v>
      </c>
      <c r="G94" s="24">
        <v>40400</v>
      </c>
      <c r="H94" s="27">
        <v>28400</v>
      </c>
      <c r="I94" s="24">
        <v>21200</v>
      </c>
      <c r="J94" s="26">
        <v>1110</v>
      </c>
      <c r="K94" s="26">
        <v>810</v>
      </c>
      <c r="L94" s="26"/>
      <c r="M94" s="26">
        <v>0</v>
      </c>
      <c r="N94" s="26">
        <v>300</v>
      </c>
      <c r="O94" s="26"/>
      <c r="P94" s="26"/>
      <c r="Q94" s="24">
        <v>16762</v>
      </c>
      <c r="R94" s="24">
        <v>2584</v>
      </c>
      <c r="S94" s="24">
        <v>5260</v>
      </c>
      <c r="T94" s="25"/>
      <c r="U94" s="25"/>
      <c r="V94" s="25"/>
      <c r="W94" s="25"/>
      <c r="X94" s="25">
        <v>17771</v>
      </c>
      <c r="Y94" s="25">
        <v>3650</v>
      </c>
      <c r="Z94" s="25">
        <v>1151</v>
      </c>
      <c r="AA94" s="24">
        <v>20527</v>
      </c>
      <c r="AB94" s="24"/>
      <c r="AC94" s="24">
        <v>3810</v>
      </c>
      <c r="AD94" s="24"/>
      <c r="AE94" s="23"/>
    </row>
    <row r="95" spans="1:31" ht="46.2" customHeight="1" x14ac:dyDescent="0.35">
      <c r="A95" s="30">
        <f t="shared" si="1"/>
        <v>86</v>
      </c>
      <c r="B95" s="51" t="s">
        <v>224</v>
      </c>
      <c r="C95" s="31" t="s">
        <v>129</v>
      </c>
      <c r="D95" s="29">
        <v>1343002</v>
      </c>
      <c r="E95" s="28">
        <v>1</v>
      </c>
      <c r="F95" s="24">
        <v>19468</v>
      </c>
      <c r="G95" s="24">
        <v>34224</v>
      </c>
      <c r="H95" s="27">
        <v>29224</v>
      </c>
      <c r="I95" s="24">
        <v>24805</v>
      </c>
      <c r="J95" s="26">
        <v>2650</v>
      </c>
      <c r="K95" s="26">
        <v>600</v>
      </c>
      <c r="L95" s="26"/>
      <c r="M95" s="26">
        <v>1750</v>
      </c>
      <c r="N95" s="26">
        <v>300</v>
      </c>
      <c r="O95" s="26"/>
      <c r="P95" s="26"/>
      <c r="Q95" s="24">
        <v>17753</v>
      </c>
      <c r="R95" s="24">
        <v>2280</v>
      </c>
      <c r="S95" s="24">
        <v>6629</v>
      </c>
      <c r="T95" s="25"/>
      <c r="U95" s="25"/>
      <c r="V95" s="25"/>
      <c r="W95" s="25"/>
      <c r="X95" s="25">
        <v>19672</v>
      </c>
      <c r="Y95" s="25">
        <v>2232</v>
      </c>
      <c r="Z95" s="25">
        <v>1395</v>
      </c>
      <c r="AA95" s="24">
        <v>22528</v>
      </c>
      <c r="AB95" s="24"/>
      <c r="AC95" s="24">
        <v>3600</v>
      </c>
      <c r="AD95" s="24"/>
      <c r="AE95" s="23">
        <v>1560</v>
      </c>
    </row>
    <row r="96" spans="1:31" ht="36" x14ac:dyDescent="0.35">
      <c r="A96" s="30">
        <f t="shared" si="1"/>
        <v>87</v>
      </c>
      <c r="B96" s="51" t="s">
        <v>225</v>
      </c>
      <c r="C96" s="21" t="s">
        <v>6</v>
      </c>
      <c r="D96" s="29">
        <v>1343303</v>
      </c>
      <c r="E96" s="28">
        <v>1</v>
      </c>
      <c r="F96" s="24">
        <v>40644</v>
      </c>
      <c r="G96" s="24">
        <v>120170</v>
      </c>
      <c r="H96" s="27">
        <v>91370</v>
      </c>
      <c r="I96" s="24">
        <v>74666</v>
      </c>
      <c r="J96" s="26">
        <v>4460</v>
      </c>
      <c r="K96" s="26">
        <v>1160</v>
      </c>
      <c r="L96" s="26"/>
      <c r="M96" s="26">
        <v>2300</v>
      </c>
      <c r="N96" s="26">
        <v>1000</v>
      </c>
      <c r="O96" s="26"/>
      <c r="P96" s="26"/>
      <c r="Q96" s="24">
        <v>35686</v>
      </c>
      <c r="R96" s="24">
        <v>4361</v>
      </c>
      <c r="S96" s="24">
        <v>25314</v>
      </c>
      <c r="T96" s="25"/>
      <c r="U96" s="25"/>
      <c r="V96" s="25"/>
      <c r="W96" s="25"/>
      <c r="X96" s="25">
        <v>41011</v>
      </c>
      <c r="Y96" s="25">
        <v>5663</v>
      </c>
      <c r="Z96" s="25">
        <v>5494</v>
      </c>
      <c r="AA96" s="24">
        <v>47692</v>
      </c>
      <c r="AB96" s="24">
        <v>3750</v>
      </c>
      <c r="AC96" s="24">
        <v>6750</v>
      </c>
      <c r="AD96" s="24"/>
      <c r="AE96" s="23"/>
    </row>
    <row r="97" spans="1:31" ht="45.6" customHeight="1" x14ac:dyDescent="0.35">
      <c r="A97" s="30">
        <f t="shared" si="1"/>
        <v>88</v>
      </c>
      <c r="B97" s="51" t="s">
        <v>226</v>
      </c>
      <c r="C97" s="21" t="s">
        <v>130</v>
      </c>
      <c r="D97" s="29">
        <v>1340011</v>
      </c>
      <c r="E97" s="28">
        <v>1</v>
      </c>
      <c r="F97" s="24">
        <v>13807</v>
      </c>
      <c r="G97" s="24">
        <v>26041</v>
      </c>
      <c r="H97" s="27">
        <v>23831</v>
      </c>
      <c r="I97" s="24">
        <v>19292</v>
      </c>
      <c r="J97" s="26">
        <v>70</v>
      </c>
      <c r="K97" s="26"/>
      <c r="L97" s="26"/>
      <c r="M97" s="26">
        <v>50</v>
      </c>
      <c r="N97" s="26">
        <v>20</v>
      </c>
      <c r="O97" s="26"/>
      <c r="P97" s="26"/>
      <c r="Q97" s="24">
        <v>13838</v>
      </c>
      <c r="R97" s="24">
        <v>2178</v>
      </c>
      <c r="S97" s="24">
        <v>6395</v>
      </c>
      <c r="T97" s="25"/>
      <c r="U97" s="25"/>
      <c r="V97" s="25"/>
      <c r="W97" s="25"/>
      <c r="X97" s="25">
        <v>14003</v>
      </c>
      <c r="Y97" s="25">
        <v>2720</v>
      </c>
      <c r="Z97" s="25">
        <v>1420</v>
      </c>
      <c r="AA97" s="24">
        <v>17028</v>
      </c>
      <c r="AB97" s="24">
        <v>2000</v>
      </c>
      <c r="AC97" s="24">
        <v>1000</v>
      </c>
      <c r="AD97" s="24"/>
      <c r="AE97" s="23"/>
    </row>
    <row r="98" spans="1:31" ht="40.35" customHeight="1" x14ac:dyDescent="0.35">
      <c r="A98" s="30">
        <f t="shared" si="1"/>
        <v>89</v>
      </c>
      <c r="B98" s="51" t="s">
        <v>227</v>
      </c>
      <c r="C98" s="31" t="s">
        <v>131</v>
      </c>
      <c r="D98" s="29">
        <v>1340013</v>
      </c>
      <c r="E98" s="28"/>
      <c r="F98" s="24">
        <v>21724</v>
      </c>
      <c r="G98" s="24">
        <v>29800</v>
      </c>
      <c r="H98" s="27">
        <v>22700</v>
      </c>
      <c r="I98" s="24">
        <v>35650</v>
      </c>
      <c r="J98" s="26">
        <v>1330</v>
      </c>
      <c r="K98" s="26"/>
      <c r="L98" s="26"/>
      <c r="M98" s="26">
        <v>930</v>
      </c>
      <c r="N98" s="26">
        <v>400</v>
      </c>
      <c r="O98" s="26"/>
      <c r="P98" s="26"/>
      <c r="Q98" s="24">
        <v>19401</v>
      </c>
      <c r="R98" s="24">
        <v>2444</v>
      </c>
      <c r="S98" s="24">
        <v>10589</v>
      </c>
      <c r="T98" s="25">
        <v>2627</v>
      </c>
      <c r="U98" s="25">
        <v>2458</v>
      </c>
      <c r="V98" s="25"/>
      <c r="W98" s="25"/>
      <c r="X98" s="25"/>
      <c r="Y98" s="25"/>
      <c r="Z98" s="25"/>
      <c r="AA98" s="24">
        <v>26385</v>
      </c>
      <c r="AB98" s="24">
        <v>1200</v>
      </c>
      <c r="AC98" s="24">
        <v>3800</v>
      </c>
      <c r="AD98" s="24"/>
      <c r="AE98" s="23"/>
    </row>
    <row r="99" spans="1:31" ht="36" x14ac:dyDescent="0.35">
      <c r="A99" s="30">
        <f t="shared" si="1"/>
        <v>90</v>
      </c>
      <c r="B99" s="51" t="s">
        <v>228</v>
      </c>
      <c r="C99" s="31" t="s">
        <v>5</v>
      </c>
      <c r="D99" s="29">
        <v>1307014</v>
      </c>
      <c r="E99" s="28"/>
      <c r="F99" s="24"/>
      <c r="G99" s="24"/>
      <c r="H99" s="27"/>
      <c r="I99" s="24"/>
      <c r="J99" s="26"/>
      <c r="K99" s="26"/>
      <c r="L99" s="26"/>
      <c r="M99" s="26"/>
      <c r="N99" s="26"/>
      <c r="O99" s="26"/>
      <c r="P99" s="26"/>
      <c r="Q99" s="24">
        <v>1400</v>
      </c>
      <c r="R99" s="24">
        <v>1400</v>
      </c>
      <c r="S99" s="24">
        <v>16831</v>
      </c>
      <c r="T99" s="25"/>
      <c r="U99" s="25"/>
      <c r="V99" s="25"/>
      <c r="W99" s="25"/>
      <c r="X99" s="25"/>
      <c r="Y99" s="25"/>
      <c r="Z99" s="25"/>
      <c r="AA99" s="24"/>
      <c r="AB99" s="24"/>
      <c r="AC99" s="24"/>
      <c r="AD99" s="24"/>
      <c r="AE99" s="23"/>
    </row>
    <row r="100" spans="1:31" ht="38.4" customHeight="1" x14ac:dyDescent="0.35">
      <c r="A100" s="30">
        <f t="shared" si="1"/>
        <v>91</v>
      </c>
      <c r="B100" s="51" t="s">
        <v>229</v>
      </c>
      <c r="C100" s="21" t="s">
        <v>132</v>
      </c>
      <c r="D100" s="29">
        <v>1340006</v>
      </c>
      <c r="E100" s="28"/>
      <c r="F100" s="24">
        <v>20626</v>
      </c>
      <c r="G100" s="24">
        <v>46696</v>
      </c>
      <c r="H100" s="27">
        <v>43200</v>
      </c>
      <c r="I100" s="24">
        <v>38130</v>
      </c>
      <c r="J100" s="26">
        <v>4060</v>
      </c>
      <c r="K100" s="26">
        <v>2600</v>
      </c>
      <c r="L100" s="26"/>
      <c r="M100" s="26">
        <v>650</v>
      </c>
      <c r="N100" s="26">
        <v>560</v>
      </c>
      <c r="O100" s="26"/>
      <c r="P100" s="26"/>
      <c r="Q100" s="24">
        <v>21226</v>
      </c>
      <c r="R100" s="24">
        <v>2138</v>
      </c>
      <c r="S100" s="24">
        <v>9938</v>
      </c>
      <c r="T100" s="25">
        <v>3250</v>
      </c>
      <c r="U100" s="25">
        <v>1340</v>
      </c>
      <c r="V100" s="25"/>
      <c r="W100" s="25"/>
      <c r="X100" s="25"/>
      <c r="Y100" s="25"/>
      <c r="Z100" s="25"/>
      <c r="AA100" s="24">
        <v>31837</v>
      </c>
      <c r="AB100" s="24"/>
      <c r="AC100" s="24">
        <v>4900</v>
      </c>
      <c r="AD100" s="24"/>
      <c r="AE100" s="23"/>
    </row>
    <row r="101" spans="1:31" ht="36" x14ac:dyDescent="0.35">
      <c r="A101" s="30">
        <f t="shared" si="1"/>
        <v>92</v>
      </c>
      <c r="B101" s="51" t="s">
        <v>230</v>
      </c>
      <c r="C101" s="21" t="s">
        <v>4</v>
      </c>
      <c r="D101" s="29">
        <v>6349008</v>
      </c>
      <c r="E101" s="28">
        <v>1</v>
      </c>
      <c r="F101" s="24">
        <v>5535</v>
      </c>
      <c r="G101" s="24">
        <v>8300</v>
      </c>
      <c r="H101" s="27">
        <v>7900</v>
      </c>
      <c r="I101" s="24">
        <v>6000</v>
      </c>
      <c r="J101" s="26">
        <v>1320</v>
      </c>
      <c r="K101" s="26">
        <v>20</v>
      </c>
      <c r="L101" s="26"/>
      <c r="M101" s="26">
        <v>800</v>
      </c>
      <c r="N101" s="26">
        <v>500</v>
      </c>
      <c r="O101" s="26"/>
      <c r="P101" s="26"/>
      <c r="Q101" s="24">
        <v>4942</v>
      </c>
      <c r="R101" s="24">
        <v>827</v>
      </c>
      <c r="S101" s="24">
        <v>3044</v>
      </c>
      <c r="T101" s="25">
        <v>679</v>
      </c>
      <c r="U101" s="25">
        <v>330</v>
      </c>
      <c r="V101" s="25"/>
      <c r="W101" s="25"/>
      <c r="X101" s="25"/>
      <c r="Y101" s="25"/>
      <c r="Z101" s="25"/>
      <c r="AA101" s="24"/>
      <c r="AB101" s="24"/>
      <c r="AC101" s="24"/>
      <c r="AD101" s="24"/>
      <c r="AE101" s="23"/>
    </row>
    <row r="102" spans="1:31" ht="36.6" customHeight="1" x14ac:dyDescent="0.35">
      <c r="A102" s="30">
        <f t="shared" si="1"/>
        <v>93</v>
      </c>
      <c r="B102" s="51" t="s">
        <v>231</v>
      </c>
      <c r="C102" s="21" t="s">
        <v>133</v>
      </c>
      <c r="D102" s="29">
        <v>1340007</v>
      </c>
      <c r="E102" s="28"/>
      <c r="F102" s="24">
        <v>30693</v>
      </c>
      <c r="G102" s="24">
        <v>46110</v>
      </c>
      <c r="H102" s="27">
        <v>29610</v>
      </c>
      <c r="I102" s="24">
        <v>58811</v>
      </c>
      <c r="J102" s="26">
        <v>3350</v>
      </c>
      <c r="K102" s="26">
        <v>2000</v>
      </c>
      <c r="L102" s="26"/>
      <c r="M102" s="26">
        <v>600</v>
      </c>
      <c r="N102" s="26">
        <v>400</v>
      </c>
      <c r="O102" s="26"/>
      <c r="P102" s="26"/>
      <c r="Q102" s="24">
        <v>30401</v>
      </c>
      <c r="R102" s="24">
        <v>5457</v>
      </c>
      <c r="S102" s="24">
        <v>19447</v>
      </c>
      <c r="T102" s="25"/>
      <c r="U102" s="25"/>
      <c r="V102" s="25"/>
      <c r="W102" s="25"/>
      <c r="X102" s="25">
        <v>31013</v>
      </c>
      <c r="Y102" s="25">
        <v>5154</v>
      </c>
      <c r="Z102" s="25">
        <v>1431</v>
      </c>
      <c r="AA102" s="24">
        <v>35289</v>
      </c>
      <c r="AB102" s="24">
        <v>3800</v>
      </c>
      <c r="AC102" s="24">
        <v>4700</v>
      </c>
      <c r="AD102" s="24"/>
      <c r="AE102" s="23">
        <v>75</v>
      </c>
    </row>
    <row r="103" spans="1:31" ht="24.6" customHeight="1" x14ac:dyDescent="0.35">
      <c r="A103" s="30">
        <f t="shared" si="1"/>
        <v>94</v>
      </c>
      <c r="B103" s="51" t="s">
        <v>232</v>
      </c>
      <c r="C103" s="21" t="s">
        <v>255</v>
      </c>
      <c r="D103" s="29">
        <v>1304001</v>
      </c>
      <c r="E103" s="28"/>
      <c r="F103" s="24"/>
      <c r="G103" s="24"/>
      <c r="H103" s="27"/>
      <c r="I103" s="24"/>
      <c r="J103" s="26"/>
      <c r="K103" s="26"/>
      <c r="L103" s="26"/>
      <c r="M103" s="26"/>
      <c r="N103" s="26"/>
      <c r="O103" s="26"/>
      <c r="P103" s="26"/>
      <c r="Q103" s="24">
        <v>3500</v>
      </c>
      <c r="R103" s="24">
        <v>3500</v>
      </c>
      <c r="S103" s="24">
        <v>0</v>
      </c>
      <c r="T103" s="25"/>
      <c r="U103" s="25"/>
      <c r="V103" s="25"/>
      <c r="W103" s="25"/>
      <c r="X103" s="25"/>
      <c r="Y103" s="25"/>
      <c r="Z103" s="25"/>
      <c r="AA103" s="24"/>
      <c r="AB103" s="24"/>
      <c r="AC103" s="24"/>
      <c r="AD103" s="24"/>
      <c r="AE103" s="23"/>
    </row>
    <row r="104" spans="1:31" ht="29.25" customHeight="1" x14ac:dyDescent="0.35">
      <c r="A104" s="30">
        <f t="shared" si="1"/>
        <v>95</v>
      </c>
      <c r="B104" s="51" t="s">
        <v>233</v>
      </c>
      <c r="C104" s="21" t="s">
        <v>256</v>
      </c>
      <c r="D104" s="29">
        <v>1138224</v>
      </c>
      <c r="E104" s="28"/>
      <c r="F104" s="24"/>
      <c r="G104" s="24"/>
      <c r="H104" s="27"/>
      <c r="I104" s="24"/>
      <c r="J104" s="26"/>
      <c r="K104" s="26"/>
      <c r="L104" s="26"/>
      <c r="M104" s="26"/>
      <c r="N104" s="26"/>
      <c r="O104" s="26"/>
      <c r="P104" s="26"/>
      <c r="Q104" s="24">
        <v>550</v>
      </c>
      <c r="R104" s="24">
        <v>550</v>
      </c>
      <c r="S104" s="24">
        <v>0</v>
      </c>
      <c r="T104" s="25"/>
      <c r="U104" s="25"/>
      <c r="V104" s="25"/>
      <c r="W104" s="25"/>
      <c r="X104" s="25"/>
      <c r="Y104" s="25"/>
      <c r="Z104" s="25"/>
      <c r="AA104" s="24"/>
      <c r="AB104" s="24"/>
      <c r="AC104" s="24"/>
      <c r="AD104" s="24"/>
      <c r="AE104" s="23"/>
    </row>
    <row r="105" spans="1:31" ht="39" customHeight="1" x14ac:dyDescent="0.35">
      <c r="A105" s="30">
        <f t="shared" si="1"/>
        <v>96</v>
      </c>
      <c r="B105" s="51" t="s">
        <v>234</v>
      </c>
      <c r="C105" s="21" t="s">
        <v>134</v>
      </c>
      <c r="D105" s="29">
        <v>1343008</v>
      </c>
      <c r="E105" s="28">
        <v>1</v>
      </c>
      <c r="F105" s="24">
        <v>15802</v>
      </c>
      <c r="G105" s="24">
        <v>31159</v>
      </c>
      <c r="H105" s="27">
        <v>28920</v>
      </c>
      <c r="I105" s="24">
        <v>32057</v>
      </c>
      <c r="J105" s="26">
        <v>400</v>
      </c>
      <c r="K105" s="26">
        <v>400</v>
      </c>
      <c r="L105" s="26"/>
      <c r="M105" s="26"/>
      <c r="N105" s="26">
        <v>0</v>
      </c>
      <c r="O105" s="26"/>
      <c r="P105" s="26"/>
      <c r="Q105" s="24">
        <v>16596</v>
      </c>
      <c r="R105" s="24">
        <v>2715</v>
      </c>
      <c r="S105" s="24">
        <v>7905</v>
      </c>
      <c r="T105" s="25">
        <v>2920</v>
      </c>
      <c r="U105" s="25">
        <f>1333+56-26</f>
        <v>1363</v>
      </c>
      <c r="V105" s="25"/>
      <c r="W105" s="25"/>
      <c r="X105" s="25"/>
      <c r="Y105" s="25"/>
      <c r="Z105" s="25"/>
      <c r="AA105" s="24">
        <v>26067</v>
      </c>
      <c r="AB105" s="24"/>
      <c r="AC105" s="24">
        <v>7300</v>
      </c>
      <c r="AD105" s="24"/>
      <c r="AE105" s="23"/>
    </row>
    <row r="106" spans="1:31" ht="63.6" customHeight="1" x14ac:dyDescent="0.35">
      <c r="A106" s="30">
        <f t="shared" si="1"/>
        <v>97</v>
      </c>
      <c r="B106" s="51" t="s">
        <v>235</v>
      </c>
      <c r="C106" s="31" t="s">
        <v>135</v>
      </c>
      <c r="D106" s="29">
        <v>1340010</v>
      </c>
      <c r="E106" s="28">
        <v>1</v>
      </c>
      <c r="F106" s="24">
        <v>24819</v>
      </c>
      <c r="G106" s="24">
        <v>53610</v>
      </c>
      <c r="H106" s="27">
        <v>49080</v>
      </c>
      <c r="I106" s="24">
        <v>24921</v>
      </c>
      <c r="J106" s="26">
        <v>2404</v>
      </c>
      <c r="K106" s="26">
        <v>1100</v>
      </c>
      <c r="L106" s="26"/>
      <c r="M106" s="26">
        <v>280</v>
      </c>
      <c r="N106" s="26">
        <v>1010</v>
      </c>
      <c r="O106" s="26"/>
      <c r="P106" s="26"/>
      <c r="Q106" s="24">
        <v>22886</v>
      </c>
      <c r="R106" s="24">
        <v>2101</v>
      </c>
      <c r="S106" s="24">
        <v>5163</v>
      </c>
      <c r="T106" s="25"/>
      <c r="U106" s="25"/>
      <c r="V106" s="25"/>
      <c r="W106" s="25"/>
      <c r="X106" s="25">
        <v>25091</v>
      </c>
      <c r="Y106" s="25">
        <v>4013</v>
      </c>
      <c r="Z106" s="25">
        <v>1170</v>
      </c>
      <c r="AA106" s="24">
        <v>29051</v>
      </c>
      <c r="AB106" s="24"/>
      <c r="AC106" s="24">
        <v>9900</v>
      </c>
      <c r="AD106" s="24"/>
      <c r="AE106" s="23"/>
    </row>
    <row r="107" spans="1:31" ht="36" x14ac:dyDescent="0.35">
      <c r="A107" s="30">
        <f t="shared" si="1"/>
        <v>98</v>
      </c>
      <c r="B107" s="51" t="s">
        <v>236</v>
      </c>
      <c r="C107" s="21" t="s">
        <v>3</v>
      </c>
      <c r="D107" s="29">
        <v>1343004</v>
      </c>
      <c r="E107" s="28"/>
      <c r="F107" s="24">
        <v>25344</v>
      </c>
      <c r="G107" s="24">
        <v>28999</v>
      </c>
      <c r="H107" s="27">
        <v>22599</v>
      </c>
      <c r="I107" s="24">
        <v>33044</v>
      </c>
      <c r="J107" s="26">
        <v>900</v>
      </c>
      <c r="K107" s="26"/>
      <c r="L107" s="26"/>
      <c r="M107" s="26">
        <v>400</v>
      </c>
      <c r="N107" s="26">
        <v>500</v>
      </c>
      <c r="O107" s="26"/>
      <c r="P107" s="26"/>
      <c r="Q107" s="24">
        <v>24458</v>
      </c>
      <c r="R107" s="24">
        <v>3226</v>
      </c>
      <c r="S107" s="24">
        <v>9053</v>
      </c>
      <c r="T107" s="25"/>
      <c r="U107" s="25"/>
      <c r="V107" s="25"/>
      <c r="W107" s="25"/>
      <c r="X107" s="25">
        <v>25625</v>
      </c>
      <c r="Y107" s="25">
        <v>4184</v>
      </c>
      <c r="Z107" s="25">
        <v>805</v>
      </c>
      <c r="AA107" s="24">
        <v>28924</v>
      </c>
      <c r="AB107" s="24">
        <v>800</v>
      </c>
      <c r="AC107" s="24">
        <v>7000</v>
      </c>
      <c r="AD107" s="24"/>
      <c r="AE107" s="23"/>
    </row>
    <row r="108" spans="1:31" ht="36" x14ac:dyDescent="0.35">
      <c r="A108" s="30">
        <f t="shared" si="1"/>
        <v>99</v>
      </c>
      <c r="B108" s="51" t="s">
        <v>237</v>
      </c>
      <c r="C108" s="21" t="s">
        <v>2</v>
      </c>
      <c r="D108" s="29">
        <v>1343171</v>
      </c>
      <c r="E108" s="28">
        <v>1</v>
      </c>
      <c r="F108" s="24">
        <v>13465</v>
      </c>
      <c r="G108" s="24">
        <v>51246</v>
      </c>
      <c r="H108" s="27">
        <v>40746</v>
      </c>
      <c r="I108" s="24">
        <v>17836</v>
      </c>
      <c r="J108" s="26">
        <v>350</v>
      </c>
      <c r="K108" s="26"/>
      <c r="L108" s="26"/>
      <c r="M108" s="26">
        <v>200</v>
      </c>
      <c r="N108" s="26">
        <v>150</v>
      </c>
      <c r="O108" s="26"/>
      <c r="P108" s="26"/>
      <c r="Q108" s="24">
        <v>12530</v>
      </c>
      <c r="R108" s="24">
        <v>1742</v>
      </c>
      <c r="S108" s="24">
        <v>6068</v>
      </c>
      <c r="T108" s="25"/>
      <c r="U108" s="25"/>
      <c r="V108" s="25"/>
      <c r="W108" s="25"/>
      <c r="X108" s="25">
        <v>13657</v>
      </c>
      <c r="Y108" s="25">
        <f>2716-251</f>
        <v>2465</v>
      </c>
      <c r="Z108" s="25">
        <f>547-10</f>
        <v>537</v>
      </c>
      <c r="AA108" s="24">
        <v>17148</v>
      </c>
      <c r="AB108" s="24"/>
      <c r="AC108" s="24">
        <v>3500</v>
      </c>
      <c r="AD108" s="24"/>
      <c r="AE108" s="23"/>
    </row>
    <row r="109" spans="1:31" ht="36" x14ac:dyDescent="0.35">
      <c r="A109" s="30">
        <f t="shared" si="1"/>
        <v>100</v>
      </c>
      <c r="B109" s="51" t="s">
        <v>238</v>
      </c>
      <c r="C109" s="21" t="s">
        <v>136</v>
      </c>
      <c r="D109" s="29">
        <v>1340003</v>
      </c>
      <c r="E109" s="28">
        <v>1</v>
      </c>
      <c r="F109" s="24">
        <v>1741</v>
      </c>
      <c r="G109" s="24">
        <v>5200</v>
      </c>
      <c r="H109" s="27">
        <v>4660</v>
      </c>
      <c r="I109" s="24">
        <v>2189</v>
      </c>
      <c r="J109" s="26"/>
      <c r="K109" s="26"/>
      <c r="L109" s="26"/>
      <c r="M109" s="26"/>
      <c r="N109" s="26"/>
      <c r="O109" s="26"/>
      <c r="P109" s="26"/>
      <c r="Q109" s="24">
        <v>1744</v>
      </c>
      <c r="R109" s="24">
        <v>315</v>
      </c>
      <c r="S109" s="24">
        <v>333</v>
      </c>
      <c r="T109" s="25"/>
      <c r="U109" s="25"/>
      <c r="V109" s="25"/>
      <c r="W109" s="25"/>
      <c r="X109" s="25">
        <v>1742</v>
      </c>
      <c r="Y109" s="25">
        <v>277</v>
      </c>
      <c r="Z109" s="25">
        <v>153</v>
      </c>
      <c r="AA109" s="24">
        <v>2144</v>
      </c>
      <c r="AB109" s="24"/>
      <c r="AC109" s="24">
        <v>600</v>
      </c>
      <c r="AD109" s="24"/>
      <c r="AE109" s="23"/>
    </row>
    <row r="110" spans="1:31" ht="38.4" customHeight="1" x14ac:dyDescent="0.35">
      <c r="A110" s="30">
        <f t="shared" si="1"/>
        <v>101</v>
      </c>
      <c r="B110" s="51" t="s">
        <v>239</v>
      </c>
      <c r="C110" s="21" t="s">
        <v>137</v>
      </c>
      <c r="D110" s="29">
        <v>1340001</v>
      </c>
      <c r="E110" s="28"/>
      <c r="F110" s="24">
        <v>1807</v>
      </c>
      <c r="G110" s="24">
        <v>7850</v>
      </c>
      <c r="H110" s="27">
        <v>5850</v>
      </c>
      <c r="I110" s="24">
        <v>3100</v>
      </c>
      <c r="J110" s="26"/>
      <c r="K110" s="26"/>
      <c r="L110" s="26"/>
      <c r="M110" s="26"/>
      <c r="N110" s="26"/>
      <c r="O110" s="26"/>
      <c r="P110" s="26"/>
      <c r="Q110" s="24">
        <v>1815</v>
      </c>
      <c r="R110" s="24">
        <v>363</v>
      </c>
      <c r="S110" s="24">
        <v>1488</v>
      </c>
      <c r="T110" s="25"/>
      <c r="U110" s="25"/>
      <c r="V110" s="25"/>
      <c r="W110" s="25"/>
      <c r="X110" s="25">
        <v>1826</v>
      </c>
      <c r="Y110" s="25">
        <v>890</v>
      </c>
      <c r="Z110" s="25">
        <v>620</v>
      </c>
      <c r="AA110" s="24">
        <v>2269</v>
      </c>
      <c r="AB110" s="24"/>
      <c r="AC110" s="24">
        <v>1500</v>
      </c>
      <c r="AD110" s="24"/>
      <c r="AE110" s="23"/>
    </row>
    <row r="111" spans="1:31" ht="43.2" customHeight="1" x14ac:dyDescent="0.35">
      <c r="A111" s="30">
        <f t="shared" si="1"/>
        <v>102</v>
      </c>
      <c r="B111" s="51" t="s">
        <v>240</v>
      </c>
      <c r="C111" s="21" t="s">
        <v>138</v>
      </c>
      <c r="D111" s="29">
        <v>1340012</v>
      </c>
      <c r="E111" s="28"/>
      <c r="F111" s="24">
        <v>5771</v>
      </c>
      <c r="G111" s="24">
        <v>17850</v>
      </c>
      <c r="H111" s="27">
        <v>14900</v>
      </c>
      <c r="I111" s="24">
        <v>9327</v>
      </c>
      <c r="J111" s="26">
        <v>55</v>
      </c>
      <c r="K111" s="26"/>
      <c r="L111" s="26"/>
      <c r="M111" s="26"/>
      <c r="N111" s="26">
        <v>40</v>
      </c>
      <c r="O111" s="26">
        <v>15</v>
      </c>
      <c r="P111" s="26"/>
      <c r="Q111" s="24">
        <v>4932</v>
      </c>
      <c r="R111" s="24">
        <v>755</v>
      </c>
      <c r="S111" s="24">
        <v>4100</v>
      </c>
      <c r="T111" s="25"/>
      <c r="U111" s="25"/>
      <c r="V111" s="25"/>
      <c r="W111" s="25"/>
      <c r="X111" s="25">
        <v>5681</v>
      </c>
      <c r="Y111" s="25">
        <v>1350</v>
      </c>
      <c r="Z111" s="25">
        <v>544</v>
      </c>
      <c r="AA111" s="24">
        <v>7079</v>
      </c>
      <c r="AB111" s="24"/>
      <c r="AC111" s="24">
        <v>2000</v>
      </c>
      <c r="AD111" s="24"/>
      <c r="AE111" s="23"/>
    </row>
    <row r="112" spans="1:31" ht="43.2" customHeight="1" x14ac:dyDescent="0.35">
      <c r="A112" s="30">
        <f t="shared" si="1"/>
        <v>103</v>
      </c>
      <c r="B112" s="51" t="s">
        <v>261</v>
      </c>
      <c r="C112" s="21" t="s">
        <v>260</v>
      </c>
      <c r="D112" s="57">
        <v>2138188</v>
      </c>
      <c r="E112" s="28"/>
      <c r="F112" s="24"/>
      <c r="G112" s="24"/>
      <c r="H112" s="27"/>
      <c r="I112" s="24"/>
      <c r="J112" s="26"/>
      <c r="K112" s="26"/>
      <c r="L112" s="26"/>
      <c r="M112" s="26"/>
      <c r="N112" s="26"/>
      <c r="O112" s="26"/>
      <c r="P112" s="26"/>
      <c r="Q112" s="24"/>
      <c r="R112" s="24"/>
      <c r="S112" s="24">
        <v>158</v>
      </c>
      <c r="T112" s="25"/>
      <c r="U112" s="25"/>
      <c r="V112" s="25"/>
      <c r="W112" s="25"/>
      <c r="X112" s="25"/>
      <c r="Y112" s="25"/>
      <c r="Z112" s="25"/>
      <c r="AA112" s="24"/>
      <c r="AB112" s="24"/>
      <c r="AC112" s="24"/>
      <c r="AD112" s="24"/>
      <c r="AE112" s="23"/>
    </row>
    <row r="113" spans="1:105" ht="24.6" customHeight="1" x14ac:dyDescent="0.35">
      <c r="A113" s="22"/>
      <c r="B113" s="22"/>
      <c r="C113" s="21" t="s">
        <v>1</v>
      </c>
      <c r="D113" s="20"/>
      <c r="E113" s="17">
        <f>SUM(E10:E112)</f>
        <v>33</v>
      </c>
      <c r="F113" s="18">
        <f t="shared" ref="F113:R113" si="2">SUM(F10:F111)</f>
        <v>1194240</v>
      </c>
      <c r="G113" s="86">
        <f t="shared" si="2"/>
        <v>1667142</v>
      </c>
      <c r="H113" s="86">
        <f t="shared" si="2"/>
        <v>1202671</v>
      </c>
      <c r="I113" s="18">
        <f t="shared" si="2"/>
        <v>1618621</v>
      </c>
      <c r="J113" s="18">
        <f t="shared" si="2"/>
        <v>2057188</v>
      </c>
      <c r="K113" s="18">
        <f t="shared" si="2"/>
        <v>106709</v>
      </c>
      <c r="L113" s="18">
        <f t="shared" si="2"/>
        <v>29256</v>
      </c>
      <c r="M113" s="18">
        <f t="shared" si="2"/>
        <v>89524</v>
      </c>
      <c r="N113" s="18">
        <f t="shared" si="2"/>
        <v>56305</v>
      </c>
      <c r="O113" s="18">
        <f t="shared" si="2"/>
        <v>15589</v>
      </c>
      <c r="P113" s="18">
        <f t="shared" si="2"/>
        <v>1300</v>
      </c>
      <c r="Q113" s="18">
        <f t="shared" si="2"/>
        <v>2240646</v>
      </c>
      <c r="R113" s="18">
        <f t="shared" si="2"/>
        <v>1077390.3999999999</v>
      </c>
      <c r="S113" s="18">
        <f>SUM(S10:S112)</f>
        <v>885631</v>
      </c>
      <c r="T113" s="19">
        <f>SUM(T10:T111)</f>
        <v>179106</v>
      </c>
      <c r="U113" s="19">
        <f>SUM(U10:U111)</f>
        <v>93626</v>
      </c>
      <c r="V113" s="19">
        <f>SUM(V10:V111)</f>
        <v>8275</v>
      </c>
      <c r="W113" s="19">
        <f t="shared" ref="W113:Z113" si="3">SUM(W10:W111)</f>
        <v>38</v>
      </c>
      <c r="X113" s="19">
        <f t="shared" si="3"/>
        <v>197092</v>
      </c>
      <c r="Y113" s="19">
        <f t="shared" si="3"/>
        <v>32598</v>
      </c>
      <c r="Z113" s="19">
        <f t="shared" si="3"/>
        <v>14720</v>
      </c>
      <c r="AA113" s="18">
        <f>SUM(AA10:AA111)</f>
        <v>1260809</v>
      </c>
      <c r="AB113" s="18">
        <f>SUM(AB10:AB111)</f>
        <v>82310</v>
      </c>
      <c r="AC113" s="18">
        <f>SUM(AC10:AC111)</f>
        <v>280600</v>
      </c>
      <c r="AD113" s="18">
        <f>SUM(AD10:AD111)</f>
        <v>25500</v>
      </c>
      <c r="AE113" s="18">
        <f>SUM(AE10:AE111)</f>
        <v>72277</v>
      </c>
    </row>
    <row r="114" spans="1:105" ht="25.8" customHeight="1" x14ac:dyDescent="0.35">
      <c r="F114" s="16"/>
      <c r="G114" s="16"/>
      <c r="H114" s="16"/>
      <c r="I114" s="16"/>
      <c r="J114" s="48"/>
      <c r="K114" s="48"/>
      <c r="L114" s="48"/>
      <c r="M114" s="48"/>
      <c r="N114" s="48"/>
      <c r="O114" s="48"/>
      <c r="P114" s="48"/>
      <c r="Q114" s="16"/>
      <c r="R114" s="16"/>
      <c r="S114" s="16"/>
      <c r="T114" s="15"/>
      <c r="U114" s="15"/>
      <c r="V114" s="15"/>
      <c r="W114" s="15"/>
      <c r="X114" s="15"/>
      <c r="Y114" s="15"/>
      <c r="Z114" s="15"/>
      <c r="AA114" s="14"/>
      <c r="AB114" s="16"/>
      <c r="AC114" s="14"/>
      <c r="AD114" s="14"/>
    </row>
    <row r="115" spans="1:105" s="9" customFormat="1" ht="41.4" customHeight="1" x14ac:dyDescent="0.3">
      <c r="C115" s="61" t="s">
        <v>265</v>
      </c>
      <c r="D115" s="61"/>
      <c r="E115" s="61"/>
      <c r="F115" s="61"/>
      <c r="G115" s="61"/>
      <c r="H115" s="61"/>
      <c r="I115" s="61"/>
      <c r="J115" s="61"/>
      <c r="K115" s="61"/>
      <c r="L115" s="61"/>
      <c r="M115" s="13"/>
      <c r="N115" s="13"/>
      <c r="O115" s="13"/>
      <c r="P115" s="13"/>
      <c r="Q115" s="13"/>
      <c r="R115" s="13"/>
      <c r="S115" s="13"/>
      <c r="T115" s="12"/>
      <c r="U115" s="13"/>
      <c r="V115" s="13"/>
      <c r="W115" s="47"/>
      <c r="X115" s="47"/>
      <c r="Y115" s="47"/>
      <c r="Z115" s="47"/>
      <c r="AA115" s="62"/>
      <c r="AB115" s="62"/>
      <c r="AC115" s="62"/>
      <c r="AD115" s="62"/>
      <c r="AE115" s="12"/>
      <c r="BC115" s="11"/>
      <c r="CP115" s="10"/>
      <c r="CV115" s="10"/>
    </row>
    <row r="116" spans="1:105" s="6" customFormat="1" ht="49.95" customHeight="1" x14ac:dyDescent="0.3">
      <c r="C116" s="61" t="s">
        <v>264</v>
      </c>
      <c r="D116" s="61"/>
      <c r="E116" s="61"/>
      <c r="F116" s="61"/>
      <c r="G116" s="61"/>
      <c r="H116" s="61"/>
      <c r="I116" s="61"/>
      <c r="J116" s="61"/>
      <c r="K116" s="61"/>
      <c r="L116" s="61"/>
      <c r="M116" s="8"/>
      <c r="N116" s="8"/>
      <c r="O116" s="8"/>
      <c r="P116" s="8"/>
      <c r="Q116" s="8"/>
      <c r="R116" s="8"/>
      <c r="S116" s="8"/>
      <c r="T116" s="8"/>
      <c r="U116" s="55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</row>
    <row r="117" spans="1:105" x14ac:dyDescent="0.35"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B117" s="5"/>
      <c r="AC117" s="5"/>
      <c r="AD117" s="5"/>
      <c r="AE117" s="5"/>
    </row>
    <row r="128" spans="1:105" s="4" customFormat="1" x14ac:dyDescent="0.35">
      <c r="C128" s="4" t="s">
        <v>0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3"/>
      <c r="U128" s="3"/>
      <c r="V128" s="3"/>
      <c r="W128" s="3"/>
      <c r="X128" s="3"/>
      <c r="Y128" s="3"/>
      <c r="Z128" s="3"/>
      <c r="AA128" s="2"/>
      <c r="AB128" s="2"/>
      <c r="AC128" s="2"/>
      <c r="AD128" s="2"/>
    </row>
  </sheetData>
  <mergeCells count="23">
    <mergeCell ref="AA5:AD5"/>
    <mergeCell ref="H1:I1"/>
    <mergeCell ref="S1:T2"/>
    <mergeCell ref="G2:I2"/>
    <mergeCell ref="C4:I4"/>
    <mergeCell ref="C5:S5"/>
    <mergeCell ref="A6:A8"/>
    <mergeCell ref="B6:B8"/>
    <mergeCell ref="C6:C8"/>
    <mergeCell ref="D6:D8"/>
    <mergeCell ref="E6:E8"/>
    <mergeCell ref="AE6:AE7"/>
    <mergeCell ref="F7:I7"/>
    <mergeCell ref="J7:S7"/>
    <mergeCell ref="T7:W7"/>
    <mergeCell ref="X7:Z7"/>
    <mergeCell ref="AA7:AD7"/>
    <mergeCell ref="F6:S6"/>
    <mergeCell ref="C115:L115"/>
    <mergeCell ref="AA115:AD115"/>
    <mergeCell ref="C116:L116"/>
    <mergeCell ref="T6:Z6"/>
    <mergeCell ref="AA6:AD6"/>
  </mergeCells>
  <pageMargins left="0.74803149606299213" right="0" top="0" bottom="0" header="0.62992125984251968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2025-01-09T04:54:14Z</cp:lastPrinted>
  <dcterms:created xsi:type="dcterms:W3CDTF">2023-10-16T07:02:29Z</dcterms:created>
  <dcterms:modified xsi:type="dcterms:W3CDTF">2025-01-10T02:16:57Z</dcterms:modified>
</cp:coreProperties>
</file>