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050" windowHeight="9870"/>
  </bookViews>
  <sheets>
    <sheet name="АПП подуш.  (дек2024)РК 12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'АПП подуш.  (дек2024)РК 12'!$4:$5</definedName>
    <definedName name="новый" localSheetId="0">'[2]1D_Gorin'!#REF!</definedName>
    <definedName name="новый">'[2]1D_Gorin'!#REF!</definedName>
    <definedName name="_xlnm.Print_Area" localSheetId="0">'АПП подуш.  (дек2024)РК 12'!$A$1:$O$17</definedName>
    <definedName name="письмо" localSheetId="0">#REF!</definedName>
    <definedName name="письмо">#REF!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K16" i="1" l="1"/>
  <c r="E16" i="1"/>
  <c r="K15" i="1"/>
  <c r="M15" i="1" s="1"/>
  <c r="E15" i="1"/>
  <c r="K14" i="1"/>
  <c r="M14" i="1" s="1"/>
  <c r="E14" i="1"/>
  <c r="K13" i="1"/>
  <c r="E13" i="1"/>
  <c r="K12" i="1"/>
  <c r="E12" i="1"/>
  <c r="K11" i="1"/>
  <c r="E11" i="1"/>
  <c r="K10" i="1"/>
  <c r="E10" i="1"/>
  <c r="K9" i="1"/>
  <c r="O9" i="1" s="1"/>
  <c r="E9" i="1"/>
  <c r="K8" i="1"/>
  <c r="M8" i="1" s="1"/>
  <c r="E8" i="1"/>
  <c r="K7" i="1"/>
  <c r="E7" i="1"/>
  <c r="K6" i="1"/>
  <c r="E6" i="1"/>
  <c r="E5" i="1"/>
  <c r="F5" i="1" s="1"/>
  <c r="G5" i="1" s="1"/>
  <c r="H5" i="1" s="1"/>
  <c r="I5" i="1" s="1"/>
  <c r="J5" i="1" s="1"/>
  <c r="K5" i="1" s="1"/>
  <c r="L5" i="1" s="1"/>
  <c r="M5" i="1" s="1"/>
  <c r="N5" i="1" s="1"/>
  <c r="O5" i="1" s="1"/>
  <c r="O15" i="1" l="1"/>
  <c r="O14" i="1"/>
  <c r="N8" i="1"/>
  <c r="M9" i="1"/>
  <c r="O8" i="1"/>
  <c r="N9" i="1"/>
  <c r="N14" i="1"/>
  <c r="N15" i="1"/>
  <c r="N6" i="1"/>
  <c r="M6" i="1"/>
  <c r="O6" i="1"/>
  <c r="O16" i="1"/>
  <c r="N16" i="1"/>
  <c r="M16" i="1"/>
  <c r="O12" i="1"/>
  <c r="N12" i="1"/>
  <c r="M7" i="1"/>
  <c r="O7" i="1"/>
  <c r="N7" i="1"/>
  <c r="M10" i="1"/>
  <c r="N10" i="1"/>
  <c r="O10" i="1"/>
  <c r="M12" i="1"/>
  <c r="O11" i="1"/>
  <c r="N11" i="1"/>
  <c r="M13" i="1"/>
  <c r="O13" i="1"/>
  <c r="N13" i="1"/>
  <c r="M11" i="1"/>
  <c r="L8" i="1" l="1"/>
  <c r="L14" i="1"/>
  <c r="L9" i="1"/>
  <c r="L15" i="1"/>
  <c r="L13" i="1"/>
  <c r="L11" i="1"/>
  <c r="L12" i="1"/>
  <c r="L7" i="1"/>
  <c r="O17" i="1"/>
  <c r="M17" i="1"/>
  <c r="L6" i="1"/>
  <c r="L10" i="1"/>
  <c r="N17" i="1"/>
  <c r="L16" i="1"/>
  <c r="L17" i="1" l="1"/>
</calcChain>
</file>

<file path=xl/sharedStrings.xml><?xml version="1.0" encoding="utf-8"?>
<sst xmlns="http://schemas.openxmlformats.org/spreadsheetml/2006/main" count="29" uniqueCount="26">
  <si>
    <t xml:space="preserve">Объем финансового обеспечения  по  подушевому нормативу финансирования на прикрепившихся лиц, включая оплату медицинской помощи по всем видам и условиям предоставляемой медицинской помощи,  в расчете на месяц                 
</t>
  </si>
  <si>
    <t>код МО</t>
  </si>
  <si>
    <t>№ в едином реестре</t>
  </si>
  <si>
    <t>Наименование МО</t>
  </si>
  <si>
    <t>Фактический дифференцированный подушевой норматив финансирования для i-той медицинской организации по всем видам и условиям оказания помощи, в том числе
(руб./мес.)</t>
  </si>
  <si>
    <t>амбулаторной медицинской помощи</t>
  </si>
  <si>
    <t>стационара</t>
  </si>
  <si>
    <t>дневного стационара</t>
  </si>
  <si>
    <t>Среднемесячная численность  (чел.)</t>
  </si>
  <si>
    <t>Объем финансирования, в том числе :
(руб./мес.)</t>
  </si>
  <si>
    <t>А</t>
  </si>
  <si>
    <t>КГБУЗ "Бикинская центральная районная больница" МЗХК</t>
  </si>
  <si>
    <t>КГБУЗ "Вяземская  районная больница" МЗХК</t>
  </si>
  <si>
    <t>КГБУЗ "Районная больница района имени Лазо" МЗХК</t>
  </si>
  <si>
    <t>КГБУЗ "Троицкая центральная районная больница" МЗХК</t>
  </si>
  <si>
    <t>КГБУЗ "Советско-Гаванская центральная районная больница" МЗ ХК</t>
  </si>
  <si>
    <t>КГБУЗ "Николаевская центральная районная больница" МЗ ХК</t>
  </si>
  <si>
    <t>КГБУЗ "Солнечная центральная районная больница" МЗ ХК</t>
  </si>
  <si>
    <t xml:space="preserve">КГБУЗ "Ульчская районная больница" МЗХК </t>
  </si>
  <si>
    <t>КГБУЗ "Центральная районная больница Тугуро-Чумиканского района" МЗ ХК</t>
  </si>
  <si>
    <t>КГБУЗ "Аяно-Майская центральная районная больница" МЗ ХК</t>
  </si>
  <si>
    <t>КГБУЗ "Центральная районная больница Охотского района" МЗ ХК</t>
  </si>
  <si>
    <t xml:space="preserve">ИТОГО </t>
  </si>
  <si>
    <t xml:space="preserve">Численность застрахованных на 01.12.2024
(чел.)
</t>
  </si>
  <si>
    <t>Численность застрахованных на 01.01.2025
(чел.)</t>
  </si>
  <si>
    <t>Приложение № 8                          
к протоколу Комиссии по разработке ТП ОМС 
от 27.12.2024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</si>
</sst>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00_ ;\-0.000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0"/>
    <xf numFmtId="0" fontId="9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2" fillId="0" borderId="0"/>
    <xf numFmtId="0" fontId="11" fillId="0" borderId="0"/>
    <xf numFmtId="0" fontId="10" fillId="0" borderId="0"/>
    <xf numFmtId="0" fontId="10" fillId="0" borderId="0"/>
    <xf numFmtId="0" fontId="12" fillId="0" borderId="0"/>
    <xf numFmtId="0" fontId="13" fillId="0" borderId="0" applyFill="0" applyBorder="0" applyProtection="0">
      <alignment wrapText="1"/>
      <protection locked="0"/>
    </xf>
    <xf numFmtId="9" fontId="7" fillId="0" borderId="0" applyFont="0" applyFill="0" applyBorder="0" applyAlignment="0" applyProtection="0"/>
    <xf numFmtId="9" fontId="9" fillId="0" borderId="0" quotePrefix="1" applyFont="0" applyFill="0" applyBorder="0" applyAlignment="0">
      <protection locked="0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Fill="1" applyAlignment="1">
      <alignment horizontal="right" vertical="center" wrapText="1"/>
    </xf>
    <xf numFmtId="0" fontId="3" fillId="0" borderId="0" xfId="1" applyFont="1" applyFill="1" applyBorder="1" applyAlignment="1">
      <alignment horizontal="right" vertical="top" wrapText="1"/>
    </xf>
    <xf numFmtId="0" fontId="2" fillId="0" borderId="0" xfId="0" applyFont="1" applyFill="1"/>
    <xf numFmtId="0" fontId="5" fillId="0" borderId="1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wrapText="1"/>
    </xf>
    <xf numFmtId="0" fontId="3" fillId="0" borderId="4" xfId="1" applyFont="1" applyFill="1" applyBorder="1" applyAlignment="1">
      <alignment horizontal="center" wrapText="1"/>
    </xf>
    <xf numFmtId="0" fontId="3" fillId="0" borderId="4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1" fontId="5" fillId="0" borderId="4" xfId="2" applyNumberFormat="1" applyFont="1" applyFill="1" applyBorder="1" applyAlignment="1">
      <alignment horizontal="center" vertical="center" wrapText="1"/>
    </xf>
    <xf numFmtId="1" fontId="5" fillId="0" borderId="5" xfId="2" applyNumberFormat="1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wrapText="1"/>
    </xf>
    <xf numFmtId="164" fontId="5" fillId="0" borderId="2" xfId="3" applyNumberFormat="1" applyFont="1" applyFill="1" applyBorder="1" applyAlignment="1">
      <alignment wrapText="1"/>
    </xf>
    <xf numFmtId="165" fontId="5" fillId="0" borderId="2" xfId="4" applyNumberFormat="1" applyFont="1" applyFill="1" applyBorder="1" applyAlignment="1">
      <alignment wrapText="1"/>
    </xf>
    <xf numFmtId="164" fontId="5" fillId="0" borderId="2" xfId="2" applyNumberFormat="1" applyFont="1" applyFill="1" applyBorder="1" applyAlignment="1">
      <alignment wrapText="1"/>
    </xf>
    <xf numFmtId="164" fontId="3" fillId="0" borderId="4" xfId="5" applyFont="1" applyFill="1" applyBorder="1"/>
    <xf numFmtId="0" fontId="5" fillId="0" borderId="0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wrapText="1"/>
    </xf>
    <xf numFmtId="164" fontId="6" fillId="0" borderId="6" xfId="4" applyNumberFormat="1" applyFont="1" applyFill="1" applyBorder="1" applyAlignment="1">
      <alignment wrapText="1"/>
    </xf>
    <xf numFmtId="166" fontId="6" fillId="0" borderId="6" xfId="6" applyNumberFormat="1" applyFont="1" applyFill="1" applyBorder="1" applyAlignment="1">
      <alignment wrapText="1"/>
    </xf>
    <xf numFmtId="165" fontId="5" fillId="0" borderId="0" xfId="1" applyNumberFormat="1" applyFont="1" applyFill="1" applyBorder="1" applyAlignment="1">
      <alignment wrapText="1"/>
    </xf>
    <xf numFmtId="2" fontId="5" fillId="0" borderId="0" xfId="1" applyNumberFormat="1" applyFont="1" applyFill="1" applyBorder="1" applyAlignment="1">
      <alignment wrapText="1"/>
    </xf>
    <xf numFmtId="0" fontId="3" fillId="0" borderId="0" xfId="2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</cellXfs>
  <cellStyles count="74">
    <cellStyle name="Normal_Sheet1" xfId="7"/>
    <cellStyle name="Обычный" xfId="0" builtinId="0"/>
    <cellStyle name="Обычный 2" xfId="8"/>
    <cellStyle name="Обычный 2 2" xfId="9"/>
    <cellStyle name="Обычный 2 3" xfId="10"/>
    <cellStyle name="Обычный 2 3 2" xfId="11"/>
    <cellStyle name="Обычный 2 4" xfId="12"/>
    <cellStyle name="Обычный 2 5" xfId="13"/>
    <cellStyle name="Обычный 3" xfId="1"/>
    <cellStyle name="Обычный 3 2" xfId="14"/>
    <cellStyle name="Обычный 3 2 2" xfId="2"/>
    <cellStyle name="Обычный 3 2 2 2" xfId="15"/>
    <cellStyle name="Обычный 3 2 3" xfId="16"/>
    <cellStyle name="Обычный 3 3" xfId="17"/>
    <cellStyle name="Обычный 3 3 2" xfId="18"/>
    <cellStyle name="Обычный 3 3 2 2" xfId="19"/>
    <cellStyle name="Обычный 3 4" xfId="20"/>
    <cellStyle name="Обычный 3 4 2" xfId="21"/>
    <cellStyle name="Обычный 3 5" xfId="22"/>
    <cellStyle name="Обычный 3 5 2" xfId="23"/>
    <cellStyle name="Обычный 3 6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7" xfId="30"/>
    <cellStyle name="Обычный 8" xfId="31"/>
    <cellStyle name="Обычный Лена" xfId="32"/>
    <cellStyle name="Процентный 2" xfId="33"/>
    <cellStyle name="Процентный 3" xfId="34"/>
    <cellStyle name="Финансовый 10" xfId="6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5"/>
    <cellStyle name="Финансовый 2 2" xfId="44"/>
    <cellStyle name="Финансовый 2 2 2" xfId="45"/>
    <cellStyle name="Финансовый 2 3" xfId="46"/>
    <cellStyle name="Финансовый 20" xfId="47"/>
    <cellStyle name="Финансовый 21" xfId="48"/>
    <cellStyle name="Финансовый 22" xfId="49"/>
    <cellStyle name="Финансовый 23" xfId="50"/>
    <cellStyle name="Финансовый 24" xfId="51"/>
    <cellStyle name="Финансовый 25" xfId="52"/>
    <cellStyle name="Финансовый 26" xfId="53"/>
    <cellStyle name="Финансовый 27" xfId="54"/>
    <cellStyle name="Финансовый 28" xfId="55"/>
    <cellStyle name="Финансовый 29" xfId="56"/>
    <cellStyle name="Финансовый 3" xfId="3"/>
    <cellStyle name="Финансовый 3 2" xfId="4"/>
    <cellStyle name="Финансовый 3 3" xfId="57"/>
    <cellStyle name="Финансовый 3 3 2" xfId="58"/>
    <cellStyle name="Финансовый 3 4" xfId="59"/>
    <cellStyle name="Финансовый 30" xfId="60"/>
    <cellStyle name="Финансовый 31" xfId="61"/>
    <cellStyle name="Финансовый 32" xfId="62"/>
    <cellStyle name="Финансовый 33" xfId="63"/>
    <cellStyle name="Финансовый 34" xfId="64"/>
    <cellStyle name="Финансовый 35" xfId="65"/>
    <cellStyle name="Финансовый 36" xfId="66"/>
    <cellStyle name="Финансовый 37" xfId="67"/>
    <cellStyle name="Финансовый 4" xfId="68"/>
    <cellStyle name="Финансовый 5" xfId="69"/>
    <cellStyle name="Финансовый 6" xfId="70"/>
    <cellStyle name="Финансовый 7" xfId="71"/>
    <cellStyle name="Финансовый 8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XCT19"/>
  <sheetViews>
    <sheetView tabSelected="1" zoomScale="70" zoomScaleNormal="70" zoomScaleSheetLayoutView="70" workbookViewId="0">
      <selection activeCell="M2" sqref="M2"/>
    </sheetView>
  </sheetViews>
  <sheetFormatPr defaultColWidth="9.140625" defaultRowHeight="18.75" x14ac:dyDescent="0.3"/>
  <cols>
    <col min="1" max="1" width="6.7109375" style="5" customWidth="1"/>
    <col min="2" max="3" width="11.42578125" style="5" customWidth="1"/>
    <col min="4" max="4" width="51.42578125" style="5" customWidth="1"/>
    <col min="5" max="5" width="21.140625" style="5" customWidth="1"/>
    <col min="6" max="6" width="17" style="5" customWidth="1"/>
    <col min="7" max="7" width="15.28515625" style="5" customWidth="1"/>
    <col min="8" max="8" width="13.42578125" style="5" customWidth="1"/>
    <col min="9" max="9" width="19.28515625" style="5" customWidth="1"/>
    <col min="10" max="10" width="18.7109375" style="5" customWidth="1"/>
    <col min="11" max="11" width="20.7109375" style="5" customWidth="1"/>
    <col min="12" max="12" width="21.7109375" style="5" customWidth="1"/>
    <col min="13" max="13" width="22.28515625" style="5" customWidth="1"/>
    <col min="14" max="14" width="21.5703125" style="5" customWidth="1"/>
    <col min="15" max="15" width="20.28515625" style="5" customWidth="1"/>
    <col min="16" max="16" width="9.140625" style="5"/>
    <col min="17" max="17" width="15.140625" style="5" customWidth="1"/>
    <col min="18" max="16384" width="9.140625" style="5"/>
  </cols>
  <sheetData>
    <row r="1" spans="1:16322" s="3" customFormat="1" ht="72" customHeight="1" x14ac:dyDescent="0.3">
      <c r="A1" s="1"/>
      <c r="B1" s="1"/>
      <c r="C1" s="1"/>
      <c r="D1" s="1"/>
      <c r="E1" s="2"/>
      <c r="F1" s="2"/>
      <c r="G1" s="2"/>
      <c r="H1" s="2"/>
      <c r="I1" s="27"/>
      <c r="J1" s="27"/>
      <c r="K1" s="27"/>
      <c r="L1" s="27"/>
      <c r="M1" s="34" t="s">
        <v>25</v>
      </c>
      <c r="N1" s="34"/>
      <c r="O1" s="34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</row>
    <row r="2" spans="1:16322" s="3" customFormat="1" ht="46.15" customHeight="1" x14ac:dyDescent="0.3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6322" ht="18" customHeight="1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6322" s="8" customFormat="1" ht="239.45" customHeight="1" x14ac:dyDescent="0.3">
      <c r="A4" s="6"/>
      <c r="B4" s="32" t="s">
        <v>1</v>
      </c>
      <c r="C4" s="32" t="s">
        <v>2</v>
      </c>
      <c r="D4" s="28" t="s">
        <v>3</v>
      </c>
      <c r="E4" s="29" t="s">
        <v>4</v>
      </c>
      <c r="F4" s="30" t="s">
        <v>5</v>
      </c>
      <c r="G4" s="30" t="s">
        <v>6</v>
      </c>
      <c r="H4" s="30" t="s">
        <v>7</v>
      </c>
      <c r="I4" s="7" t="s">
        <v>23</v>
      </c>
      <c r="J4" s="7" t="s">
        <v>24</v>
      </c>
      <c r="K4" s="7" t="s">
        <v>8</v>
      </c>
      <c r="L4" s="7" t="s">
        <v>9</v>
      </c>
      <c r="M4" s="29" t="s">
        <v>5</v>
      </c>
      <c r="N4" s="29" t="s">
        <v>6</v>
      </c>
      <c r="O4" s="29" t="s">
        <v>7</v>
      </c>
    </row>
    <row r="5" spans="1:16322" s="11" customFormat="1" ht="21" customHeight="1" x14ac:dyDescent="0.3">
      <c r="A5" s="10" t="s">
        <v>10</v>
      </c>
      <c r="B5" s="33"/>
      <c r="C5" s="33"/>
      <c r="D5" s="9">
        <v>1</v>
      </c>
      <c r="E5" s="9">
        <f>D5+1</f>
        <v>2</v>
      </c>
      <c r="F5" s="9">
        <f t="shared" ref="F5:O5" si="0">E5+1</f>
        <v>3</v>
      </c>
      <c r="G5" s="9">
        <f t="shared" si="0"/>
        <v>4</v>
      </c>
      <c r="H5" s="9">
        <f t="shared" si="0"/>
        <v>5</v>
      </c>
      <c r="I5" s="9">
        <f t="shared" si="0"/>
        <v>6</v>
      </c>
      <c r="J5" s="9">
        <f t="shared" si="0"/>
        <v>7</v>
      </c>
      <c r="K5" s="9">
        <f t="shared" si="0"/>
        <v>8</v>
      </c>
      <c r="L5" s="9">
        <f t="shared" si="0"/>
        <v>9</v>
      </c>
      <c r="M5" s="9">
        <f t="shared" si="0"/>
        <v>10</v>
      </c>
      <c r="N5" s="9">
        <f t="shared" si="0"/>
        <v>11</v>
      </c>
      <c r="O5" s="9">
        <f t="shared" si="0"/>
        <v>12</v>
      </c>
    </row>
    <row r="6" spans="1:16322" s="19" customFormat="1" ht="40.9" customHeight="1" x14ac:dyDescent="0.3">
      <c r="A6" s="12">
        <v>1</v>
      </c>
      <c r="B6" s="13">
        <v>270155</v>
      </c>
      <c r="C6" s="13">
        <v>1343001</v>
      </c>
      <c r="D6" s="14" t="s">
        <v>11</v>
      </c>
      <c r="E6" s="15">
        <f t="shared" ref="E6:E16" si="1">F6+G6+H6</f>
        <v>1079.1399999999999</v>
      </c>
      <c r="F6" s="15">
        <v>485.7</v>
      </c>
      <c r="G6" s="15">
        <v>503.34</v>
      </c>
      <c r="H6" s="15">
        <v>90.1</v>
      </c>
      <c r="I6" s="16">
        <v>17079</v>
      </c>
      <c r="J6" s="16">
        <v>17034</v>
      </c>
      <c r="K6" s="16">
        <f>ROUND((I6+J6)/2,0)</f>
        <v>17057</v>
      </c>
      <c r="L6" s="17">
        <f t="shared" ref="L6:L13" si="2">M6+N6+O6</f>
        <v>18406890.98</v>
      </c>
      <c r="M6" s="18">
        <f>ROUND(F6*K6,2)</f>
        <v>8284584.9000000004</v>
      </c>
      <c r="N6" s="18">
        <f>ROUND(G6*K6,2)</f>
        <v>8585470.3800000008</v>
      </c>
      <c r="O6" s="18">
        <f>ROUND(H6*K6,2)</f>
        <v>1536835.7</v>
      </c>
    </row>
    <row r="7" spans="1:16322" s="19" customFormat="1" ht="40.9" customHeight="1" x14ac:dyDescent="0.3">
      <c r="A7" s="12">
        <v>2</v>
      </c>
      <c r="B7" s="13">
        <v>270168</v>
      </c>
      <c r="C7" s="13">
        <v>1343002</v>
      </c>
      <c r="D7" s="14" t="s">
        <v>12</v>
      </c>
      <c r="E7" s="15">
        <f t="shared" si="1"/>
        <v>957.18999999999994</v>
      </c>
      <c r="F7" s="15">
        <v>466.41</v>
      </c>
      <c r="G7" s="15">
        <v>394.63</v>
      </c>
      <c r="H7" s="15">
        <v>96.15</v>
      </c>
      <c r="I7" s="16">
        <v>19176</v>
      </c>
      <c r="J7" s="16">
        <v>19106</v>
      </c>
      <c r="K7" s="16">
        <f t="shared" ref="K7:K16" si="3">ROUND((I7+J7)/2,0)</f>
        <v>19141</v>
      </c>
      <c r="L7" s="17">
        <f t="shared" si="2"/>
        <v>18321573.789999999</v>
      </c>
      <c r="M7" s="18">
        <f t="shared" ref="M7:M16" si="4">ROUND(F7*K7,2)</f>
        <v>8927553.8100000005</v>
      </c>
      <c r="N7" s="18">
        <f t="shared" ref="N7:N16" si="5">ROUND(G7*K7,2)</f>
        <v>7553612.8300000001</v>
      </c>
      <c r="O7" s="18">
        <f t="shared" ref="O7:O16" si="6">ROUND(H7*K7,2)</f>
        <v>1840407.15</v>
      </c>
    </row>
    <row r="8" spans="1:16322" s="19" customFormat="1" ht="40.9" customHeight="1" x14ac:dyDescent="0.3">
      <c r="A8" s="12">
        <v>3</v>
      </c>
      <c r="B8" s="13">
        <v>270169</v>
      </c>
      <c r="C8" s="13">
        <v>1343303</v>
      </c>
      <c r="D8" s="14" t="s">
        <v>13</v>
      </c>
      <c r="E8" s="15">
        <f t="shared" si="1"/>
        <v>1247.6299999999999</v>
      </c>
      <c r="F8" s="15">
        <v>411.94</v>
      </c>
      <c r="G8" s="15">
        <v>538.9</v>
      </c>
      <c r="H8" s="15">
        <v>296.79000000000002</v>
      </c>
      <c r="I8" s="16">
        <v>40108</v>
      </c>
      <c r="J8" s="16">
        <v>40024</v>
      </c>
      <c r="K8" s="16">
        <f t="shared" si="3"/>
        <v>40066</v>
      </c>
      <c r="L8" s="17">
        <f t="shared" si="2"/>
        <v>49987543.579999998</v>
      </c>
      <c r="M8" s="18">
        <f t="shared" si="4"/>
        <v>16504788.039999999</v>
      </c>
      <c r="N8" s="18">
        <f t="shared" si="5"/>
        <v>21591567.399999999</v>
      </c>
      <c r="O8" s="18">
        <f t="shared" si="6"/>
        <v>11891188.140000001</v>
      </c>
    </row>
    <row r="9" spans="1:16322" s="19" customFormat="1" ht="40.9" customHeight="1" x14ac:dyDescent="0.3">
      <c r="A9" s="12">
        <v>4</v>
      </c>
      <c r="B9" s="13">
        <v>270087</v>
      </c>
      <c r="C9" s="13">
        <v>1340011</v>
      </c>
      <c r="D9" s="14" t="s">
        <v>14</v>
      </c>
      <c r="E9" s="15">
        <f t="shared" si="1"/>
        <v>1331.94</v>
      </c>
      <c r="F9" s="15">
        <v>440.58</v>
      </c>
      <c r="G9" s="15">
        <v>617.39</v>
      </c>
      <c r="H9" s="15">
        <v>273.97000000000003</v>
      </c>
      <c r="I9" s="16">
        <v>13488</v>
      </c>
      <c r="J9" s="16">
        <v>13471</v>
      </c>
      <c r="K9" s="16">
        <f t="shared" si="3"/>
        <v>13480</v>
      </c>
      <c r="L9" s="17">
        <f t="shared" si="2"/>
        <v>17954551.200000003</v>
      </c>
      <c r="M9" s="18">
        <f t="shared" si="4"/>
        <v>5939018.4000000004</v>
      </c>
      <c r="N9" s="18">
        <f t="shared" si="5"/>
        <v>8322417.2000000002</v>
      </c>
      <c r="O9" s="18">
        <f t="shared" si="6"/>
        <v>3693115.6</v>
      </c>
    </row>
    <row r="10" spans="1:16322" s="19" customFormat="1" ht="40.9" customHeight="1" x14ac:dyDescent="0.3">
      <c r="A10" s="12">
        <v>5</v>
      </c>
      <c r="B10" s="13">
        <v>270091</v>
      </c>
      <c r="C10" s="13">
        <v>1340007</v>
      </c>
      <c r="D10" s="14" t="s">
        <v>15</v>
      </c>
      <c r="E10" s="15">
        <f t="shared" si="1"/>
        <v>1221.7000000000003</v>
      </c>
      <c r="F10" s="15">
        <v>524.07000000000005</v>
      </c>
      <c r="G10" s="15">
        <v>587.46</v>
      </c>
      <c r="H10" s="15">
        <v>110.17</v>
      </c>
      <c r="I10" s="16">
        <v>30322</v>
      </c>
      <c r="J10" s="16">
        <v>30239</v>
      </c>
      <c r="K10" s="16">
        <f t="shared" si="3"/>
        <v>30281</v>
      </c>
      <c r="L10" s="17">
        <f t="shared" si="2"/>
        <v>36994297.700000003</v>
      </c>
      <c r="M10" s="18">
        <f t="shared" si="4"/>
        <v>15869363.67</v>
      </c>
      <c r="N10" s="18">
        <f t="shared" si="5"/>
        <v>17788876.260000002</v>
      </c>
      <c r="O10" s="18">
        <f t="shared" si="6"/>
        <v>3336057.77</v>
      </c>
    </row>
    <row r="11" spans="1:16322" s="19" customFormat="1" ht="55.9" customHeight="1" x14ac:dyDescent="0.3">
      <c r="A11" s="12">
        <v>6</v>
      </c>
      <c r="B11" s="13">
        <v>270088</v>
      </c>
      <c r="C11" s="13">
        <v>1340010</v>
      </c>
      <c r="D11" s="14" t="s">
        <v>16</v>
      </c>
      <c r="E11" s="15">
        <f t="shared" si="1"/>
        <v>1588.23</v>
      </c>
      <c r="F11" s="15">
        <v>568.89</v>
      </c>
      <c r="G11" s="15">
        <v>898.89</v>
      </c>
      <c r="H11" s="15">
        <v>120.45</v>
      </c>
      <c r="I11" s="16">
        <v>24312</v>
      </c>
      <c r="J11" s="16">
        <v>24249</v>
      </c>
      <c r="K11" s="16">
        <f t="shared" si="3"/>
        <v>24281</v>
      </c>
      <c r="L11" s="17">
        <f t="shared" si="2"/>
        <v>38563812.630000003</v>
      </c>
      <c r="M11" s="18">
        <f t="shared" si="4"/>
        <v>13813218.09</v>
      </c>
      <c r="N11" s="18">
        <f t="shared" si="5"/>
        <v>21825948.09</v>
      </c>
      <c r="O11" s="18">
        <f t="shared" si="6"/>
        <v>2924646.45</v>
      </c>
    </row>
    <row r="12" spans="1:16322" s="19" customFormat="1" ht="40.9" customHeight="1" x14ac:dyDescent="0.3">
      <c r="A12" s="12">
        <v>7</v>
      </c>
      <c r="B12" s="13">
        <v>270170</v>
      </c>
      <c r="C12" s="13">
        <v>1343004</v>
      </c>
      <c r="D12" s="14" t="s">
        <v>17</v>
      </c>
      <c r="E12" s="15">
        <f t="shared" si="1"/>
        <v>1192.06</v>
      </c>
      <c r="F12" s="15">
        <v>577.05999999999995</v>
      </c>
      <c r="G12" s="15">
        <v>532</v>
      </c>
      <c r="H12" s="15">
        <v>83</v>
      </c>
      <c r="I12" s="16">
        <v>24752</v>
      </c>
      <c r="J12" s="16">
        <v>24670</v>
      </c>
      <c r="K12" s="16">
        <f t="shared" si="3"/>
        <v>24711</v>
      </c>
      <c r="L12" s="17">
        <f t="shared" si="2"/>
        <v>29456994.66</v>
      </c>
      <c r="M12" s="18">
        <f t="shared" si="4"/>
        <v>14259729.66</v>
      </c>
      <c r="N12" s="18">
        <f t="shared" si="5"/>
        <v>13146252</v>
      </c>
      <c r="O12" s="18">
        <f t="shared" si="6"/>
        <v>2051013</v>
      </c>
    </row>
    <row r="13" spans="1:16322" s="19" customFormat="1" ht="40.9" customHeight="1" x14ac:dyDescent="0.3">
      <c r="A13" s="12">
        <v>8</v>
      </c>
      <c r="B13" s="13">
        <v>270171</v>
      </c>
      <c r="C13" s="13">
        <v>1343171</v>
      </c>
      <c r="D13" s="14" t="s">
        <v>18</v>
      </c>
      <c r="E13" s="15">
        <f t="shared" si="1"/>
        <v>1559.07</v>
      </c>
      <c r="F13" s="15">
        <v>789.04</v>
      </c>
      <c r="G13" s="15">
        <v>659.03</v>
      </c>
      <c r="H13" s="15">
        <v>111</v>
      </c>
      <c r="I13" s="16">
        <v>13163</v>
      </c>
      <c r="J13" s="16">
        <v>13110</v>
      </c>
      <c r="K13" s="16">
        <f t="shared" si="3"/>
        <v>13137</v>
      </c>
      <c r="L13" s="17">
        <f t="shared" si="2"/>
        <v>20481502.59</v>
      </c>
      <c r="M13" s="18">
        <f t="shared" si="4"/>
        <v>10365618.48</v>
      </c>
      <c r="N13" s="18">
        <f t="shared" si="5"/>
        <v>8657677.1099999994</v>
      </c>
      <c r="O13" s="18">
        <f t="shared" si="6"/>
        <v>1458207</v>
      </c>
    </row>
    <row r="14" spans="1:16322" s="19" customFormat="1" ht="40.9" customHeight="1" x14ac:dyDescent="0.3">
      <c r="A14" s="12">
        <v>9</v>
      </c>
      <c r="B14" s="12">
        <v>270095</v>
      </c>
      <c r="C14" s="12">
        <v>1340003</v>
      </c>
      <c r="D14" s="14" t="s">
        <v>19</v>
      </c>
      <c r="E14" s="15">
        <f>F14+G14+H14</f>
        <v>2803.5099999999998</v>
      </c>
      <c r="F14" s="15">
        <v>518.48</v>
      </c>
      <c r="G14" s="15">
        <v>1628.37</v>
      </c>
      <c r="H14" s="15">
        <v>656.66</v>
      </c>
      <c r="I14" s="16">
        <v>1670</v>
      </c>
      <c r="J14" s="16">
        <v>1651</v>
      </c>
      <c r="K14" s="16">
        <f t="shared" si="3"/>
        <v>1661</v>
      </c>
      <c r="L14" s="17">
        <f>M14+N14+O14</f>
        <v>4656630.1099999994</v>
      </c>
      <c r="M14" s="18">
        <f t="shared" si="4"/>
        <v>861195.28</v>
      </c>
      <c r="N14" s="18">
        <f t="shared" si="5"/>
        <v>2704722.57</v>
      </c>
      <c r="O14" s="18">
        <f t="shared" si="6"/>
        <v>1090712.26</v>
      </c>
    </row>
    <row r="15" spans="1:16322" s="19" customFormat="1" ht="40.9" customHeight="1" x14ac:dyDescent="0.3">
      <c r="A15" s="12">
        <v>10</v>
      </c>
      <c r="B15" s="12">
        <v>270065</v>
      </c>
      <c r="C15" s="12">
        <v>1340001</v>
      </c>
      <c r="D15" s="14" t="s">
        <v>20</v>
      </c>
      <c r="E15" s="15">
        <f t="shared" si="1"/>
        <v>5284.59</v>
      </c>
      <c r="F15" s="15">
        <v>724.55</v>
      </c>
      <c r="G15" s="15">
        <v>2961.51</v>
      </c>
      <c r="H15" s="15">
        <v>1598.53</v>
      </c>
      <c r="I15" s="16">
        <v>1757</v>
      </c>
      <c r="J15" s="16">
        <v>1753</v>
      </c>
      <c r="K15" s="16">
        <f t="shared" si="3"/>
        <v>1755</v>
      </c>
      <c r="L15" s="17">
        <f t="shared" ref="L15:L16" si="7">M15+N15+O15</f>
        <v>9274455.4499999993</v>
      </c>
      <c r="M15" s="18">
        <f t="shared" si="4"/>
        <v>1271585.25</v>
      </c>
      <c r="N15" s="18">
        <f t="shared" si="5"/>
        <v>5197450.05</v>
      </c>
      <c r="O15" s="18">
        <f t="shared" si="6"/>
        <v>2805420.15</v>
      </c>
    </row>
    <row r="16" spans="1:16322" s="20" customFormat="1" ht="36.6" customHeight="1" x14ac:dyDescent="0.3">
      <c r="A16" s="12">
        <v>11</v>
      </c>
      <c r="B16" s="12">
        <v>270089</v>
      </c>
      <c r="C16" s="12">
        <v>1340012</v>
      </c>
      <c r="D16" s="14" t="s">
        <v>21</v>
      </c>
      <c r="E16" s="15">
        <f t="shared" si="1"/>
        <v>3970.06</v>
      </c>
      <c r="F16" s="15">
        <v>743.81</v>
      </c>
      <c r="G16" s="15">
        <v>2534.6799999999998</v>
      </c>
      <c r="H16" s="15">
        <v>691.57</v>
      </c>
      <c r="I16" s="16">
        <v>5609</v>
      </c>
      <c r="J16" s="16">
        <v>5574</v>
      </c>
      <c r="K16" s="16">
        <f t="shared" si="3"/>
        <v>5592</v>
      </c>
      <c r="L16" s="17">
        <f t="shared" si="7"/>
        <v>22200575.520000003</v>
      </c>
      <c r="M16" s="18">
        <f t="shared" si="4"/>
        <v>4159385.52</v>
      </c>
      <c r="N16" s="18">
        <f t="shared" si="5"/>
        <v>14173930.560000001</v>
      </c>
      <c r="O16" s="18">
        <f t="shared" si="6"/>
        <v>3867259.44</v>
      </c>
    </row>
    <row r="17" spans="1:15" ht="23.45" customHeight="1" x14ac:dyDescent="0.3">
      <c r="A17" s="21"/>
      <c r="B17" s="21"/>
      <c r="C17" s="21"/>
      <c r="D17" s="22" t="s">
        <v>22</v>
      </c>
      <c r="E17" s="23"/>
      <c r="F17" s="24"/>
      <c r="G17" s="24"/>
      <c r="H17" s="24"/>
      <c r="I17" s="23"/>
      <c r="J17" s="23"/>
      <c r="K17" s="16"/>
      <c r="L17" s="23">
        <f>SUM(L6:L16)</f>
        <v>266298828.21000001</v>
      </c>
      <c r="M17" s="23">
        <f>SUM(M6:M16)</f>
        <v>100256041.09999999</v>
      </c>
      <c r="N17" s="23">
        <f>SUM(N6:N16)</f>
        <v>129547924.45</v>
      </c>
      <c r="O17" s="23">
        <f>SUM(O6:O16)</f>
        <v>36494862.659999996</v>
      </c>
    </row>
    <row r="18" spans="1:15" ht="33.6" customHeight="1" x14ac:dyDescent="0.3">
      <c r="J18" s="25"/>
      <c r="L18" s="26"/>
    </row>
    <row r="19" spans="1:15" ht="26.45" customHeight="1" x14ac:dyDescent="0.3"/>
  </sheetData>
  <mergeCells count="4">
    <mergeCell ref="A2:L2"/>
    <mergeCell ref="B4:B5"/>
    <mergeCell ref="C4:C5"/>
    <mergeCell ref="M1:O1"/>
  </mergeCells>
  <pageMargins left="0.15748031496062992" right="0" top="0.47244094488188981" bottom="0.19685039370078741" header="0.15748031496062992" footer="0.11811023622047245"/>
  <pageSetup paperSize="9" scale="53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подуш.  (дек2024)РК 12</vt:lpstr>
      <vt:lpstr>'АПП подуш.  (дек2024)РК 12'!Заголовки_для_печати</vt:lpstr>
      <vt:lpstr>'АПП подуш.  (дек2024)РК 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2024-12-05T23:52:34Z</cp:lastPrinted>
  <dcterms:created xsi:type="dcterms:W3CDTF">2024-09-27T02:40:06Z</dcterms:created>
  <dcterms:modified xsi:type="dcterms:W3CDTF">2025-01-10T01:48:33Z</dcterms:modified>
</cp:coreProperties>
</file>